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340\Documents\rozp 2019\zadání přímé KÚ 2019\příloha metodiky\"/>
    </mc:Choice>
  </mc:AlternateContent>
  <bookViews>
    <workbookView xWindow="-120" yWindow="-120" windowWidth="19440" windowHeight="15000"/>
  </bookViews>
  <sheets>
    <sheet name="rekapitulace pro r. 2019" sheetId="1" r:id="rId1"/>
    <sheet name="List2" sheetId="2" r:id="rId2"/>
    <sheet name="List3" sheetId="3" r:id="rId3"/>
  </sheets>
  <definedNames>
    <definedName name="_xlnm._FilterDatabase" localSheetId="0" hidden="1">'rekapitulace pro r. 2019'!$C$4:$AZ$153</definedName>
    <definedName name="_xlnm.Print_Titles" localSheetId="0">'rekapitulace pro r. 2019'!$A:$B,'rekapitulace pro r. 2019'!$1:$4</definedName>
    <definedName name="Z_00FDB255_9CC2_413F_83A8_2DE68DC9637E_.wvu.FilterData" localSheetId="0" hidden="1">'rekapitulace pro r. 2019'!$C$4:$AZ$153</definedName>
    <definedName name="Z_018CDF41_8BF5_4F05_8A53_E19031C5DF43_.wvu.FilterData" localSheetId="0" hidden="1">'rekapitulace pro r. 2019'!$C$4:$AZ$153</definedName>
    <definedName name="Z_01D60DC3_83D1_477F_8CB2_FBED2B4E102A_.wvu.FilterData" localSheetId="0" hidden="1">'rekapitulace pro r. 2019'!$A$2:$AZ$150</definedName>
    <definedName name="Z_0263CF08_90AC_4AC9_862E_CEFB145CFCA9_.wvu.FilterData" localSheetId="0" hidden="1">'rekapitulace pro r. 2019'!$A$2:$AZ$150</definedName>
    <definedName name="Z_02919911_0D79_41BC_AEA7_B810DB1A0719_.wvu.FilterData" localSheetId="0" hidden="1">'rekapitulace pro r. 2019'!$C$4:$AZ$153</definedName>
    <definedName name="Z_02D89CA2_16DE_400D_A339_4442AE86F9A6_.wvu.FilterData" localSheetId="0" hidden="1">'rekapitulace pro r. 2019'!$C$4:$AZ$150</definedName>
    <definedName name="Z_04917EA0_AEB4_44DB_A74D_B68FB737E1D8_.wvu.Cols" localSheetId="0" hidden="1">'rekapitulace pro r. 2019'!#REF!</definedName>
    <definedName name="Z_04917EA0_AEB4_44DB_A74D_B68FB737E1D8_.wvu.FilterData" localSheetId="0" hidden="1">'rekapitulace pro r. 2019'!$C$4:$AZ$153</definedName>
    <definedName name="Z_04917EA0_AEB4_44DB_A74D_B68FB737E1D8_.wvu.PrintTitles" localSheetId="0" hidden="1">'rekapitulace pro r. 2019'!$A:$B,'rekapitulace pro r. 2019'!$1:$4</definedName>
    <definedName name="Z_05056D1E_E784_44B1_95DD_7D9ACE12BE99_.wvu.FilterData" localSheetId="0" hidden="1">'rekapitulace pro r. 2019'!$C$4:$AZ$153</definedName>
    <definedName name="Z_05F0BC68_3DDE_463D_914F_583D7DB602BE_.wvu.FilterData" localSheetId="0" hidden="1">'rekapitulace pro r. 2019'!$C$4:$AZ$153</definedName>
    <definedName name="Z_06B402C9_9105_422B_8D6D_D165EFDEE295_.wvu.FilterData" localSheetId="0" hidden="1">'rekapitulace pro r. 2019'!$D$4:$AZ$63</definedName>
    <definedName name="Z_06D07A6C_4557_4681_9372_C7ABE0668183_.wvu.FilterData" localSheetId="0" hidden="1">'rekapitulace pro r. 2019'!$C$4:$AZ$153</definedName>
    <definedName name="Z_08186933_C902_40BE_9871_86E57F793319_.wvu.FilterData" localSheetId="0" hidden="1">'rekapitulace pro r. 2019'!#REF!</definedName>
    <definedName name="Z_08EC96BE_0301_4E1C_A285_38B505C30BFC_.wvu.FilterData" localSheetId="0" hidden="1">'rekapitulace pro r. 2019'!$C$4:$AZ$153</definedName>
    <definedName name="Z_091C2710_9D43_4CC0_8951_292E4C63D963_.wvu.FilterData" localSheetId="0" hidden="1">'rekapitulace pro r. 2019'!$D$4:$AZ$63</definedName>
    <definedName name="Z_09627F9B_D160_4647_83E7_E5CD157CA38B_.wvu.FilterData" localSheetId="0" hidden="1">'rekapitulace pro r. 2019'!$D$4:$AZ$63</definedName>
    <definedName name="Z_09C7A04F_FAAE_4835_95EE_C7A01AAED2F0_.wvu.FilterData" localSheetId="0" hidden="1">'rekapitulace pro r. 2019'!$C$4:$AZ$153</definedName>
    <definedName name="Z_0A9CD427_6C5C_4397_89AB_6E72778A4EC6_.wvu.FilterData" localSheetId="0" hidden="1">'rekapitulace pro r. 2019'!$C$4:$AZ$153</definedName>
    <definedName name="Z_0AA30656_BB9F_46DC_90BB_5FC8BFD0B584_.wvu.FilterData" localSheetId="0" hidden="1">'rekapitulace pro r. 2019'!$C$4:$AZ$150</definedName>
    <definedName name="Z_0B16428C_386D_454F_B89B_F8C4E36EB4E3_.wvu.FilterData" localSheetId="0" hidden="1">'rekapitulace pro r. 2019'!$C$4:$AZ$153</definedName>
    <definedName name="Z_0B9E6F6A_CF05_45C0_BAA6_742E3096FAD4_.wvu.FilterData" localSheetId="0" hidden="1">'rekapitulace pro r. 2019'!$AE$4:$AI$57</definedName>
    <definedName name="Z_0BAE814C_225A_4536_9E92_2B3147A8A2D1_.wvu.FilterData" localSheetId="0" hidden="1">'rekapitulace pro r. 2019'!$C$4:$AZ$153</definedName>
    <definedName name="Z_0BE8C9EF_4672_4BFC_8A60_BB125278CD76_.wvu.FilterData" localSheetId="0" hidden="1">'rekapitulace pro r. 2019'!$C$4:$AZ$153</definedName>
    <definedName name="Z_0C39F45F_FB79_43F0_8331_5336564F8B52_.wvu.FilterData" localSheetId="0" hidden="1">'rekapitulace pro r. 2019'!#REF!</definedName>
    <definedName name="Z_0CA61946_4E50_482E_B336_4B9185F38B56_.wvu.FilterData" localSheetId="0" hidden="1">'rekapitulace pro r. 2019'!$D$4:$AZ$63</definedName>
    <definedName name="Z_0CA88B16_49A7_424B_A86A_3C155BF07810_.wvu.FilterData" localSheetId="0" hidden="1">'rekapitulace pro r. 2019'!$C$4:$AZ$153</definedName>
    <definedName name="Z_0EBB2CCB_74B5_45B9_811C_B5C0652408F9_.wvu.FilterData" localSheetId="0" hidden="1">'rekapitulace pro r. 2019'!$AZ$4:$AZ$150</definedName>
    <definedName name="Z_0ECB3CFE_094A_49D4_BDE6_3EF8D7D8F9EF_.wvu.FilterData" localSheetId="0" hidden="1">'rekapitulace pro r. 2019'!$C$4:$AZ$153</definedName>
    <definedName name="Z_0F384C6F_BA0B_4E61_ACD4_0478EFB56E4A_.wvu.FilterData" localSheetId="0" hidden="1">'rekapitulace pro r. 2019'!$C$4:$AZ$153</definedName>
    <definedName name="Z_0F68A1E9_1DA2_4488_A2CA_6DAC49F83149_.wvu.FilterData" localSheetId="0" hidden="1">'rekapitulace pro r. 2019'!$C$4:$AZ$153</definedName>
    <definedName name="Z_0FCB1660_5CDA_4FFE_87C1_3B6F25887A6E_.wvu.FilterData" localSheetId="0" hidden="1">'rekapitulace pro r. 2019'!$C$4:$AZ$150</definedName>
    <definedName name="Z_10657BC4_AD41_4556_A26B_79FA5813EA2F_.wvu.FilterData" localSheetId="0" hidden="1">'rekapitulace pro r. 2019'!$AE$4:$AI$57</definedName>
    <definedName name="Z_10DCC889_C5C3_4EAB_83AD_A0BC77F88640_.wvu.FilterData" localSheetId="0" hidden="1">'rekapitulace pro r. 2019'!$C$4:$AZ$148</definedName>
    <definedName name="Z_112DA544_A215_4EFE_884B_DEC710DA7C5F_.wvu.FilterData" localSheetId="0" hidden="1">'rekapitulace pro r. 2019'!$C$4:$AZ$153</definedName>
    <definedName name="Z_119758CD_D67A_41EF_A869_9FB76D91FA88_.wvu.FilterData" localSheetId="0" hidden="1">'rekapitulace pro r. 2019'!$AZ$4:$AZ$150</definedName>
    <definedName name="Z_11EAC397_7379_46D4_A737_65045D849342_.wvu.FilterData" localSheetId="0" hidden="1">'rekapitulace pro r. 2019'!$D$4:$AZ$63</definedName>
    <definedName name="Z_12E030AF_7416_4686_AC84_77C1E201C064_.wvu.FilterData" localSheetId="0" hidden="1">'rekapitulace pro r. 2019'!$AZ$4:$AZ$150</definedName>
    <definedName name="Z_133AECD7_1DF0_49B2_A09E_DF0212DB42FC_.wvu.FilterData" localSheetId="0" hidden="1">'rekapitulace pro r. 2019'!$C$4:$AZ$153</definedName>
    <definedName name="Z_1405EBAA_26F5_4C92_8380_D0BC68577227_.wvu.FilterData" localSheetId="0" hidden="1">'rekapitulace pro r. 2019'!$B$4:$F$150</definedName>
    <definedName name="Z_14D20862_3FF1_4450_8BDD_F6EC46AB4B12_.wvu.FilterData" localSheetId="0" hidden="1">'rekapitulace pro r. 2019'!$AZ$4:$AZ$150</definedName>
    <definedName name="Z_14D8FF62_525E_4978_98CD_831EA9719D24_.wvu.FilterData" localSheetId="0" hidden="1">'rekapitulace pro r. 2019'!$AE$4:$AI$57</definedName>
    <definedName name="Z_15F6C5A4_D833_46E5_8DEA_EB4990407C22_.wvu.FilterData" localSheetId="0" hidden="1">'rekapitulace pro r. 2019'!$C$4:$AZ$153</definedName>
    <definedName name="Z_160AC621_16C0_4725_A7E9_89F1D1913675_.wvu.FilterData" localSheetId="0" hidden="1">'rekapitulace pro r. 2019'!$C$4:$AZ$153</definedName>
    <definedName name="Z_165AEAEA_F0B9_4133_98D7_26465254569C_.wvu.FilterData" localSheetId="0" hidden="1">'rekapitulace pro r. 2019'!$AE$4:$AI$57</definedName>
    <definedName name="Z_16DB2E8F_7946_413F_BECA_E1FF4EE2399D_.wvu.FilterData" localSheetId="0" hidden="1">'rekapitulace pro r. 2019'!$AZ$4:$AZ$150</definedName>
    <definedName name="Z_16EF8801_6C34_4C26_A153_AFA26942E4AA_.wvu.FilterData" localSheetId="0" hidden="1">'rekapitulace pro r. 2019'!$C$4:$AZ$153</definedName>
    <definedName name="Z_1793761A_18B2_44E1_B2DA_A8A7F961ED91_.wvu.FilterData" localSheetId="0" hidden="1">'rekapitulace pro r. 2019'!$C$4:$AZ$153</definedName>
    <definedName name="Z_187CC08D_4608_4D8A_85FE_4E52F75BF75F_.wvu.FilterData" localSheetId="0" hidden="1">'rekapitulace pro r. 2019'!$AE$4:$AI$57</definedName>
    <definedName name="Z_195FBC4F_F93F_43D4_AEBE_0EE906C5F4FB_.wvu.FilterData" localSheetId="0" hidden="1">'rekapitulace pro r. 2019'!$AZ$4:$AZ$150</definedName>
    <definedName name="Z_1B908FCB_5FF9_441A_A4D4_36852E0539B3_.wvu.FilterData" localSheetId="0" hidden="1">'rekapitulace pro r. 2019'!$D$4:$AZ$63</definedName>
    <definedName name="Z_1BB4CA88_8B13_49D4_828B_53BC3FF1AB7E_.wvu.FilterData" localSheetId="0" hidden="1">'rekapitulace pro r. 2019'!$C$4:$AZ$153</definedName>
    <definedName name="Z_1C03BE40_9EFF_45BD_96A2_56642F0E89DE_.wvu.FilterData" localSheetId="0" hidden="1">'rekapitulace pro r. 2019'!$C$4:$AZ$153</definedName>
    <definedName name="Z_1C0533D5_1602_4D91_8ACD_D5A94ACF40DD_.wvu.FilterData" localSheetId="0" hidden="1">'rekapitulace pro r. 2019'!$AZ$4:$AZ$150</definedName>
    <definedName name="Z_1C21B521_5D5A_4EE0_A6E6_560C1B1C97F1_.wvu.FilterData" localSheetId="0" hidden="1">'rekapitulace pro r. 2019'!$C$4:$AZ$153</definedName>
    <definedName name="Z_1C777DBE_537F_4819_8CD4_166C0CE9A684_.wvu.FilterData" localSheetId="0" hidden="1">'rekapitulace pro r. 2019'!$C$4:$AZ$153</definedName>
    <definedName name="Z_1D888E37_2224_47B8_BBCA_8AE3DB477E24_.wvu.FilterData" localSheetId="0" hidden="1">'rekapitulace pro r. 2019'!$AS$4:$AZ$63</definedName>
    <definedName name="Z_1E4E2307_1ABD_4DB5_904D_A1B06917412B_.wvu.FilterData" localSheetId="0" hidden="1">'rekapitulace pro r. 2019'!$C$4:$AZ$153</definedName>
    <definedName name="Z_1E7F5A14_4CBC_49A0_984A_99766FE79B1D_.wvu.FilterData" localSheetId="0" hidden="1">'rekapitulace pro r. 2019'!$AE$4:$AI$57</definedName>
    <definedName name="Z_1F087C27_0B44_44A4_A0F7_68DD48B6BAAA_.wvu.FilterData" localSheetId="0" hidden="1">'rekapitulace pro r. 2019'!#REF!</definedName>
    <definedName name="Z_1FD040D7_D6BF_4FFC_81A3_9314CAD9C0FF_.wvu.FilterData" localSheetId="0" hidden="1">'rekapitulace pro r. 2019'!$AZ$4:$AZ$150</definedName>
    <definedName name="Z_21FB03B5_FEC1_457E_9D5D_AEAF28571CD0_.wvu.Cols" localSheetId="0" hidden="1">'rekapitulace pro r. 2019'!$S:$S,'rekapitulace pro r. 2019'!#REF!</definedName>
    <definedName name="Z_21FB03B5_FEC1_457E_9D5D_AEAF28571CD0_.wvu.FilterData" localSheetId="0" hidden="1">'rekapitulace pro r. 2019'!$AZ$4:$AZ$150</definedName>
    <definedName name="Z_21FB03B5_FEC1_457E_9D5D_AEAF28571CD0_.wvu.PrintTitles" localSheetId="0" hidden="1">'rekapitulace pro r. 2019'!$A:$C,'rekapitulace pro r. 2019'!$1:$4</definedName>
    <definedName name="Z_2255BD0F_0F55_423C_9F5D_F6576563FD7F_.wvu.FilterData" localSheetId="0" hidden="1">'rekapitulace pro r. 2019'!$C$4:$AZ$153</definedName>
    <definedName name="Z_22789203_99C9_4695_A00F_8332CF9F77C6_.wvu.FilterData" localSheetId="0" hidden="1">'rekapitulace pro r. 2019'!$A$3:$AZ$148</definedName>
    <definedName name="Z_2295268F_4678_43D2_86DE_92B0543531F9_.wvu.FilterData" localSheetId="0" hidden="1">'rekapitulace pro r. 2019'!$A$2:$AZ$150</definedName>
    <definedName name="Z_22E8D445_2EDB_493A_90D2_CEECA8A7A97F_.wvu.FilterData" localSheetId="0" hidden="1">'rekapitulace pro r. 2019'!$C$4:$AZ$153</definedName>
    <definedName name="Z_2308C84D_AA5E_44B8_9385_FA4C6D88535C_.wvu.FilterData" localSheetId="0" hidden="1">'rekapitulace pro r. 2019'!$C$4:$AZ$153</definedName>
    <definedName name="Z_237177CB_A85E_4683_89C5_674D9AA39604_.wvu.FilterData" localSheetId="0" hidden="1">'rekapitulace pro r. 2019'!$C$4:$AZ$150</definedName>
    <definedName name="Z_23BBB89C_820B_482C_B532_49620385680A_.wvu.FilterData" localSheetId="0" hidden="1">'rekapitulace pro r. 2019'!$D$4:$AZ$63</definedName>
    <definedName name="Z_2400B340_2F1D_471E_9859_75AE6811B019_.wvu.FilterData" localSheetId="0" hidden="1">'rekapitulace pro r. 2019'!$A$3:$AZ$148</definedName>
    <definedName name="Z_25122FFC_D519_4B1B_B89F_446962827DD2_.wvu.FilterData" localSheetId="0" hidden="1">'rekapitulace pro r. 2019'!$A$2:$AZ$150</definedName>
    <definedName name="Z_2611B2AB_C569_4736_A024_6DD9FBBB09D2_.wvu.FilterData" localSheetId="0" hidden="1">'rekapitulace pro r. 2019'!$A$2:$AZ$150</definedName>
    <definedName name="Z_27357159_C99A_44C2_BCBD_2D5E22A10370_.wvu.FilterData" localSheetId="0" hidden="1">'rekapitulace pro r. 2019'!#REF!</definedName>
    <definedName name="Z_2776AC98_826F_41C6_9729_7CA0A644B43C_.wvu.FilterData" localSheetId="0" hidden="1">'rekapitulace pro r. 2019'!$C$4:$AZ$153</definedName>
    <definedName name="Z_2A18B762_C948_42AD_A122_934266EC8D05_.wvu.FilterData" localSheetId="0" hidden="1">'rekapitulace pro r. 2019'!$AZ$4:$AZ$150</definedName>
    <definedName name="Z_2A3F304A_83F5_453D_87BE_A20404E3555C_.wvu.FilterData" localSheetId="0" hidden="1">'rekapitulace pro r. 2019'!$D$4:$AZ$63</definedName>
    <definedName name="Z_2A647F16_69EB_4013_BB63_5501D82DF4B0_.wvu.FilterData" localSheetId="0" hidden="1">'rekapitulace pro r. 2019'!$D$4:$AZ$63</definedName>
    <definedName name="Z_2AC9A2E3_C899_4A1D_ABF4_C801E0A5BD28_.wvu.FilterData" localSheetId="0" hidden="1">'rekapitulace pro r. 2019'!$AZ$4:$AZ$150</definedName>
    <definedName name="Z_2B5C2893_4DA6_4FC6_ABBC_704DE65A7F43_.wvu.FilterData" localSheetId="0" hidden="1">'rekapitulace pro r. 2019'!$AE$4:$AI$57</definedName>
    <definedName name="Z_2CC8A769_162D_4B25_ACCA_C778E91165CC_.wvu.FilterData" localSheetId="0" hidden="1">'rekapitulace pro r. 2019'!$AE$4:$AI$57</definedName>
    <definedName name="Z_2E4A082B_1A54_42DD_85B0_4036733C2604_.wvu.FilterData" localSheetId="0" hidden="1">'rekapitulace pro r. 2019'!$C$4:$AZ$153</definedName>
    <definedName name="Z_2E9692D7_5C04_4F05_A386_6A580B5760EF_.wvu.FilterData" localSheetId="0" hidden="1">'rekapitulace pro r. 2019'!$AE$4:$AI$57</definedName>
    <definedName name="Z_2EA31DBD_F9C6_4A8A_A568_338DB3E4DFC4_.wvu.FilterData" localSheetId="0" hidden="1">'rekapitulace pro r. 2019'!$C$4:$AZ$153</definedName>
    <definedName name="Z_2EA6944A_8F5D_4E09_814F_20911BFD6BA5_.wvu.FilterData" localSheetId="0" hidden="1">'rekapitulace pro r. 2019'!$C$4:$AZ$153</definedName>
    <definedName name="Z_2F51B727_8D5C_44D8_9B75_3C83998B0975_.wvu.FilterData" localSheetId="0" hidden="1">'rekapitulace pro r. 2019'!$C$4:$AZ$153</definedName>
    <definedName name="Z_2FAEDC79_3615_4DAC_B17E_CCF77D96B390_.wvu.FilterData" localSheetId="0" hidden="1">'rekapitulace pro r. 2019'!$D$4:$AZ$63</definedName>
    <definedName name="Z_2FEAB33B_B029_41ED_85A4_66ECF7C1D33D_.wvu.FilterData" localSheetId="0" hidden="1">'rekapitulace pro r. 2019'!$A$2:$AZ$150</definedName>
    <definedName name="Z_3005AD01_50B0_466A_BB28_B67FCE5FEDDF_.wvu.FilterData" localSheetId="0" hidden="1">'rekapitulace pro r. 2019'!$D$4:$AZ$63</definedName>
    <definedName name="Z_30A7845E_60EC_4B6F_97E5_D3ACA7DA1894_.wvu.FilterData" localSheetId="0" hidden="1">'rekapitulace pro r. 2019'!$C$4:$AZ$153</definedName>
    <definedName name="Z_30CA3C66_E84D_4898_B1CD_3A8491E536D3_.wvu.FilterData" localSheetId="0" hidden="1">'rekapitulace pro r. 2019'!$A$2:$AZ$150</definedName>
    <definedName name="Z_312F7E45_D68B_4977_8006_5517A7A59274_.wvu.FilterData" localSheetId="0" hidden="1">'rekapitulace pro r. 2019'!$D$4:$AZ$63</definedName>
    <definedName name="Z_31D3E9BC_2F52_4FB4_8C5B_8D464731B885_.wvu.FilterData" localSheetId="0" hidden="1">'rekapitulace pro r. 2019'!$C$4:$AZ$153</definedName>
    <definedName name="Z_31FC6F4E_6E92_4B4F_A2EC_8F8BD1DFB673_.wvu.FilterData" localSheetId="0" hidden="1">'rekapitulace pro r. 2019'!$C$4:$AZ$153</definedName>
    <definedName name="Z_3359BE2D_187C_4025_97F0_53A294BFA137_.wvu.FilterData" localSheetId="0" hidden="1">'rekapitulace pro r. 2019'!$AE$4:$AI$57</definedName>
    <definedName name="Z_3434B011_0B76_4DCF_B560_F288425F2D7F_.wvu.FilterData" localSheetId="0" hidden="1">'rekapitulace pro r. 2019'!$C$4:$AZ$150</definedName>
    <definedName name="Z_34494158_2DEE_4769_AB68_9178DDC01C4E_.wvu.FilterData" localSheetId="0" hidden="1">'rekapitulace pro r. 2019'!$C$4:$AZ$153</definedName>
    <definedName name="Z_355B178D_F869_49BB_BEB4_7862498DEDA7_.wvu.FilterData" localSheetId="0" hidden="1">'rekapitulace pro r. 2019'!$AE$4:$AI$57</definedName>
    <definedName name="Z_35BF5C28_ACDA_472B_BED3_B6ECA9D1FA0D_.wvu.FilterData" localSheetId="0" hidden="1">'rekapitulace pro r. 2019'!$A$3:$AZ$148</definedName>
    <definedName name="Z_35FC15D7_0F7A_40FE_BD58_EB245B566063_.wvu.FilterData" localSheetId="0" hidden="1">'rekapitulace pro r. 2019'!$AE$4:$AI$57</definedName>
    <definedName name="Z_36FC2D5A_3DC3_41C4_A155_F653962683D1_.wvu.FilterData" localSheetId="0" hidden="1">'rekapitulace pro r. 2019'!$AE$4:$AI$57</definedName>
    <definedName name="Z_3780907F_7894_438A_B65A_37E12F6B40C2_.wvu.FilterData" localSheetId="0" hidden="1">'rekapitulace pro r. 2019'!#REF!</definedName>
    <definedName name="Z_37ED6B61_F95E_4E9E_947E_B1C74B95896A_.wvu.FilterData" localSheetId="0" hidden="1">'rekapitulace pro r. 2019'!#REF!</definedName>
    <definedName name="Z_38F882F4_709A_4DD5_B8A3_8F997404F18B_.wvu.FilterData" localSheetId="0" hidden="1">'rekapitulace pro r. 2019'!$A$2:$AZ$150</definedName>
    <definedName name="Z_390C976B_AD36_40E2_934E_CEAFEBD16EA3_.wvu.FilterData" localSheetId="0" hidden="1">'rekapitulace pro r. 2019'!$B$4:$F$150</definedName>
    <definedName name="Z_3916117C_DFE4_4654_9A43_6674AD7AE94D_.wvu.FilterData" localSheetId="0" hidden="1">'rekapitulace pro r. 2019'!$C$4:$AZ$153</definedName>
    <definedName name="Z_3927D39A_5FDB_4942_90F1_1E3FC9AA2C4F_.wvu.FilterData" localSheetId="0" hidden="1">'rekapitulace pro r. 2019'!$C$4:$AZ$153</definedName>
    <definedName name="Z_39F7425F_FAA1_4D41_B860_A2B566309CBE_.wvu.FilterData" localSheetId="0" hidden="1">'rekapitulace pro r. 2019'!$C$4:$AZ$153</definedName>
    <definedName name="Z_3A69DCF3_C02E_424D_8CB3_518AE7C65A6A_.wvu.FilterData" localSheetId="0" hidden="1">'rekapitulace pro r. 2019'!$B$4:$F$150</definedName>
    <definedName name="Z_3A705DE6_BBF9_4402_8F24_9AF1D7BFA1C2_.wvu.FilterData" localSheetId="0" hidden="1">'rekapitulace pro r. 2019'!$C$4:$AZ$153</definedName>
    <definedName name="Z_3D139D5F_E81C_49AC_B722_61A6B21833C7_.wvu.FilterData" localSheetId="0" hidden="1">'rekapitulace pro r. 2019'!$C$4:$AZ$153</definedName>
    <definedName name="Z_3D139D5F_E81C_49AC_B722_61A6B21833C7_.wvu.PrintTitles" localSheetId="0" hidden="1">'rekapitulace pro r. 2019'!$A:$B,'rekapitulace pro r. 2019'!$3:$3</definedName>
    <definedName name="Z_3D360033_E444_4AF0_AD51_9FB8B60D33CE_.wvu.FilterData" localSheetId="0" hidden="1">'rekapitulace pro r. 2019'!$C$4:$AZ$153</definedName>
    <definedName name="Z_3DFCDFCD_0CA3_4C49_8364_33A7165167F9_.wvu.FilterData" localSheetId="0" hidden="1">'rekapitulace pro r. 2019'!$C$4:$AZ$153</definedName>
    <definedName name="Z_3E48A9B0_E73B_49EB_B9BD_417C9FFFFDB4_.wvu.FilterData" localSheetId="0" hidden="1">'rekapitulace pro r. 2019'!$AE$4:$AI$57</definedName>
    <definedName name="Z_3E49EB04_6A76_412D_84D9_29DFEB50478D_.wvu.FilterData" localSheetId="0" hidden="1">'rekapitulace pro r. 2019'!$A$3:$AZ$148</definedName>
    <definedName name="Z_3F46BA2B_EBEE_4318_8413_D232EF55F36A_.wvu.FilterData" localSheetId="0" hidden="1">'rekapitulace pro r. 2019'!$A$3:$AZ$148</definedName>
    <definedName name="Z_3F89C461_8222_4C6E_BE2F_9AB1E7684CE3_.wvu.FilterData" localSheetId="0" hidden="1">'rekapitulace pro r. 2019'!$AE$4:$AI$57</definedName>
    <definedName name="Z_4019AE35_A7BE_4108_AB49_2F6CEBA7597E_.wvu.FilterData" localSheetId="0" hidden="1">'rekapitulace pro r. 2019'!$A$2:$AZ$150</definedName>
    <definedName name="Z_40ED7790_9888_4A2E_AC76_6D113C0E12BD_.wvu.FilterData" localSheetId="0" hidden="1">'rekapitulace pro r. 2019'!$A$2:$AZ$150</definedName>
    <definedName name="Z_41744778_C1A4_4E57_B24A_AC17104B4CAE_.wvu.FilterData" localSheetId="0" hidden="1">'rekapitulace pro r. 2019'!$C$4:$AZ$153</definedName>
    <definedName name="Z_41AD01F5_BF21_468F_AEB0_D22342DBB85C_.wvu.FilterData" localSheetId="0" hidden="1">'rekapitulace pro r. 2019'!#REF!</definedName>
    <definedName name="Z_42FEF8C6_A59E_4061_9FBC_7FE6826AD248_.wvu.FilterData" localSheetId="0" hidden="1">'rekapitulace pro r. 2019'!#REF!</definedName>
    <definedName name="Z_436CD97A_629D_4BCC_8013_CC46F264F9E7_.wvu.FilterData" localSheetId="0" hidden="1">'rekapitulace pro r. 2019'!$C$4:$AZ$153</definedName>
    <definedName name="Z_44035AE1_4BE3_45A2_9CB0_7974DF1EDB0A_.wvu.FilterData" localSheetId="0" hidden="1">'rekapitulace pro r. 2019'!$A$2:$AZ$150</definedName>
    <definedName name="Z_44D5B60F_4368_4F39_BFFE_7971CCF9B30C_.wvu.FilterData" localSheetId="0" hidden="1">'rekapitulace pro r. 2019'!$C$4:$AZ$153</definedName>
    <definedName name="Z_4640BF18_D61F_4FEC_BE31_0F965A22A879_.wvu.FilterData" localSheetId="0" hidden="1">'rekapitulace pro r. 2019'!$A$4:$AZ$147</definedName>
    <definedName name="Z_46447683_7279_4567_A93A_EB947FA007B3_.wvu.FilterData" localSheetId="0" hidden="1">'rekapitulace pro r. 2019'!$C$4:$AZ$153</definedName>
    <definedName name="Z_47826D25_D4AA_45FA_94E5_8C6DD5C5D1A3_.wvu.FilterData" localSheetId="0" hidden="1">'rekapitulace pro r. 2019'!$C$4:$AZ$153</definedName>
    <definedName name="Z_490BB5F1_5D0F_426B_BD4E_A39ECCEFD75C_.wvu.FilterData" localSheetId="0" hidden="1">'rekapitulace pro r. 2019'!$A$2:$AZ$150</definedName>
    <definedName name="Z_496666BB_D10D_4FE4_BA78_48C88B2EF9B2_.wvu.FilterData" localSheetId="0" hidden="1">'rekapitulace pro r. 2019'!#REF!</definedName>
    <definedName name="Z_4972A7EE_2EDC_4C71_942C_772A7AF3E44C_.wvu.FilterData" localSheetId="0" hidden="1">'rekapitulace pro r. 2019'!$C$4:$AZ$153</definedName>
    <definedName name="Z_49AE26CE_6F35_47EC_8F48_98A259F9E256_.wvu.FilterData" localSheetId="0" hidden="1">'rekapitulace pro r. 2019'!#REF!</definedName>
    <definedName name="Z_49AF6C69_21DE_44AE_B884_35DF855A3716_.wvu.FilterData" localSheetId="0" hidden="1">'rekapitulace pro r. 2019'!$C$4:$AZ$153</definedName>
    <definedName name="Z_4A86A4FA_DC8D_4FD2_8C3B_018CD4F07563_.wvu.FilterData" localSheetId="0" hidden="1">'rekapitulace pro r. 2019'!$D$4:$AZ$63</definedName>
    <definedName name="Z_4A8B8B49_BB4C_4B45_82AF_24300EDD92DA_.wvu.FilterData" localSheetId="0" hidden="1">'rekapitulace pro r. 2019'!$A$2:$AZ$150</definedName>
    <definedName name="Z_4A8CC925_39F2_4B02_B81C_34B256A50976_.wvu.FilterData" localSheetId="0" hidden="1">'rekapitulace pro r. 2019'!$D$4:$AZ$63</definedName>
    <definedName name="Z_4AC42615_0642_43E8_808A_0B2A890276FD_.wvu.FilterData" localSheetId="0" hidden="1">'rekapitulace pro r. 2019'!$D$4:$AZ$63</definedName>
    <definedName name="Z_4B50DC90_1A2A_4AA3_BD4E_1AB8534A0372_.wvu.FilterData" localSheetId="0" hidden="1">'rekapitulace pro r. 2019'!$C$4:$AZ$153</definedName>
    <definedName name="Z_4B796FB2_3D62_4532_B5BA_9458A7B00A88_.wvu.FilterData" localSheetId="0" hidden="1">'rekapitulace pro r. 2019'!$AE$4:$AI$57</definedName>
    <definedName name="Z_4C618CB9_E806_46EC_B193_75A97363420F_.wvu.FilterData" localSheetId="0" hidden="1">'rekapitulace pro r. 2019'!$B$4:$F$150</definedName>
    <definedName name="Z_4C94959A_95ED_4E0C_99E8_2B0F278A44BC_.wvu.FilterData" localSheetId="0" hidden="1">'rekapitulace pro r. 2019'!$D$4:$AZ$150</definedName>
    <definedName name="Z_4CC238E9_3E98_4254_B92D_DACDB5AF1FB9_.wvu.FilterData" localSheetId="0" hidden="1">'rekapitulace pro r. 2019'!$C$4:$AZ$153</definedName>
    <definedName name="Z_4D5E1D1C_1B2A_476D_8E9B_DA764A2A7CE0_.wvu.FilterData" localSheetId="0" hidden="1">'rekapitulace pro r. 2019'!$C$4:$AZ$153</definedName>
    <definedName name="Z_4DFE8644_094A_4353_AACE_0872CAF80CE7_.wvu.FilterData" localSheetId="0" hidden="1">'rekapitulace pro r. 2019'!#REF!</definedName>
    <definedName name="Z_4DFF055C_AD99_44AC_9FCF_90B244D7492B_.wvu.FilterData" localSheetId="0" hidden="1">'rekapitulace pro r. 2019'!$AS$4:$AZ$63</definedName>
    <definedName name="Z_4E247593_51A0_4905_B048_F27CB201C4FC_.wvu.FilterData" localSheetId="0" hidden="1">'rekapitulace pro r. 2019'!$C$4:$AZ$153</definedName>
    <definedName name="Z_4E545573_AB33_48E2_89B9_B86F83B9C1BB_.wvu.FilterData" localSheetId="0" hidden="1">'rekapitulace pro r. 2019'!#REF!</definedName>
    <definedName name="Z_4E99400D_140E_41EE_B3F7_1FE54550F335_.wvu.FilterData" localSheetId="0" hidden="1">'rekapitulace pro r. 2019'!#REF!</definedName>
    <definedName name="Z_4F6545A6_568C_4395_A38E_00A03A6331A8_.wvu.FilterData" localSheetId="0" hidden="1">'rekapitulace pro r. 2019'!$AS$4:$AZ$63</definedName>
    <definedName name="Z_4F6545A6_568C_4395_A38E_00A03A6331A8_.wvu.PrintTitles" localSheetId="0" hidden="1">'rekapitulace pro r. 2019'!$B:$B,'rekapitulace pro r. 2019'!$2:$4</definedName>
    <definedName name="Z_4F6A40D3_9242_4A86_BE17_022E25AD85C0_.wvu.FilterData" localSheetId="0" hidden="1">'rekapitulace pro r. 2019'!$C$4:$AZ$153</definedName>
    <definedName name="Z_5033BF55_5617_4592_A5A3_93936A0EF36A_.wvu.FilterData" localSheetId="0" hidden="1">'rekapitulace pro r. 2019'!$D$4:$AZ$63</definedName>
    <definedName name="Z_517CE454_9599_45BC_BBEF_BE28E6F8F261_.wvu.FilterData" localSheetId="0" hidden="1">'rekapitulace pro r. 2019'!$D$4:$AZ$148</definedName>
    <definedName name="Z_52D26D47_0056_4DAE_8080_A168BC6F59A7_.wvu.FilterData" localSheetId="0" hidden="1">'rekapitulace pro r. 2019'!$AZ$4:$AZ$150</definedName>
    <definedName name="Z_535AF442_6056_41AD_BAB3_FA4CDC4EF548_.wvu.FilterData" localSheetId="0" hidden="1">'rekapitulace pro r. 2019'!$AZ$4:$AZ$150</definedName>
    <definedName name="Z_539879D2_9081_44E9_9F55_9ACFFA6B3D7A_.wvu.FilterData" localSheetId="0" hidden="1">'rekapitulace pro r. 2019'!$C$4:$AZ$153</definedName>
    <definedName name="Z_53B1450A_B3CE_4690_87DA_C0C318528BD7_.wvu.FilterData" localSheetId="0" hidden="1">'rekapitulace pro r. 2019'!$AZ$4:$AZ$150</definedName>
    <definedName name="Z_54BB1A08_5227_4006_BE59_09F1140F1634_.wvu.FilterData" localSheetId="0" hidden="1">'rekapitulace pro r. 2019'!$C$4:$AZ$153</definedName>
    <definedName name="Z_5523D3AA_56A3_4C70_BBB7_A929840E7A45_.wvu.FilterData" localSheetId="0" hidden="1">'rekapitulace pro r. 2019'!$D$4:$AZ$148</definedName>
    <definedName name="Z_558F7DE1_2380_44F2_B42D_91B346EDCB42_.wvu.FilterData" localSheetId="0" hidden="1">'rekapitulace pro r. 2019'!#REF!</definedName>
    <definedName name="Z_55B02A7B_DB2E_453F_9720_BC0AC26D9A18_.wvu.FilterData" localSheetId="0" hidden="1">'rekapitulace pro r. 2019'!$AZ$4:$AZ$150</definedName>
    <definedName name="Z_5613F45E_FF0B_410F_B98A_38472D999AFA_.wvu.FilterData" localSheetId="0" hidden="1">'rekapitulace pro r. 2019'!$D$4:$AZ$63</definedName>
    <definedName name="Z_56B4E444_A3D8_487F_AF90_D3DDACD33D24_.wvu.FilterData" localSheetId="0" hidden="1">'rekapitulace pro r. 2019'!$C$4:$AZ$153</definedName>
    <definedName name="Z_570AAFCA_9806_425B_8D24_25F0D52B9CD3_.wvu.FilterData" localSheetId="0" hidden="1">'rekapitulace pro r. 2019'!$D$4:$AZ$148</definedName>
    <definedName name="Z_57FA37C5_2B99_4C3E_9939_74BDBE1372C0_.wvu.FilterData" localSheetId="0" hidden="1">'rekapitulace pro r. 2019'!$D$4:$AZ$63</definedName>
    <definedName name="Z_59852BC2_CB3D_4DE6_89C5_37CE15D49C48_.wvu.FilterData" localSheetId="0" hidden="1">'rekapitulace pro r. 2019'!#REF!</definedName>
    <definedName name="Z_5A42F74E_9259_48F8_9B54_9DCFD0219EF8_.wvu.FilterData" localSheetId="0" hidden="1">'rekapitulace pro r. 2019'!$A$2:$AZ$150</definedName>
    <definedName name="Z_5AE5653E_9D41_4C4E_BF08_DE40AF400E02_.wvu.FilterData" localSheetId="0" hidden="1">'rekapitulace pro r. 2019'!$C$4:$AZ$153</definedName>
    <definedName name="Z_5B16501C_C88F_49CD_91F7_A27D715C45A4_.wvu.FilterData" localSheetId="0" hidden="1">'rekapitulace pro r. 2019'!$AE$4:$AI$57</definedName>
    <definedName name="Z_5B494CDC_DFDB_48C5_A0B4_BF007002D5FF_.wvu.FilterData" localSheetId="0" hidden="1">'rekapitulace pro r. 2019'!$AE$4:$AI$57</definedName>
    <definedName name="Z_5C063D54_275F_47A7_8C1B_14918429B663_.wvu.FilterData" localSheetId="0" hidden="1">'rekapitulace pro r. 2019'!$AR$4:$AY$63</definedName>
    <definedName name="Z_5C55C806_F7DC_48E5_BE5E_10C1B6FB1EF4_.wvu.FilterData" localSheetId="0" hidden="1">'rekapitulace pro r. 2019'!$D$4:$AZ$63</definedName>
    <definedName name="Z_5D5A7ED6_54FB_4B3A_BB11_4B26A9D2D1CF_.wvu.FilterData" localSheetId="0" hidden="1">'rekapitulace pro r. 2019'!$AE$4:$AI$57</definedName>
    <definedName name="Z_5E435FE2_7058_46AF_B33A_22B63C0AB45A_.wvu.FilterData" localSheetId="0" hidden="1">'rekapitulace pro r. 2019'!$D$4:$AZ$63</definedName>
    <definedName name="Z_5E5800E8_93BB_4410_8E90_0AD94FDEA933_.wvu.FilterData" localSheetId="0" hidden="1">'rekapitulace pro r. 2019'!$C$4:$AZ$150</definedName>
    <definedName name="Z_5F10D1B1_F582_4F00_9FF8_6A00829EDD47_.wvu.FilterData" localSheetId="0" hidden="1">'rekapitulace pro r. 2019'!$C$4:$AZ$153</definedName>
    <definedName name="Z_5F1EA8F1_EF26_458C_9C67_7153D03B14C0_.wvu.FilterData" localSheetId="0" hidden="1">'rekapitulace pro r. 2019'!$D$4:$AZ$63</definedName>
    <definedName name="Z_5FA6DABF_004A_4FCF_AE8F_6A8399D0487C_.wvu.FilterData" localSheetId="0" hidden="1">'rekapitulace pro r. 2019'!$C$4:$AZ$153</definedName>
    <definedName name="Z_5FC9C78E_5B53_4558_848D_02C7639ADF8F_.wvu.FilterData" localSheetId="0" hidden="1">'rekapitulace pro r. 2019'!$C$4:$AZ$153</definedName>
    <definedName name="Z_5FC9C78E_5B53_4558_848D_02C7639ADF8F_.wvu.PrintArea" localSheetId="0" hidden="1">'rekapitulace pro r. 2019'!$D$5:$Q$153</definedName>
    <definedName name="Z_5FC9C78E_5B53_4558_848D_02C7639ADF8F_.wvu.PrintTitles" localSheetId="0" hidden="1">'rekapitulace pro r. 2019'!$A:$B,'rekapitulace pro r. 2019'!$1:$4</definedName>
    <definedName name="Z_5FE73F1F_7DE5_4222_A343_74B087CE0BAE_.wvu.FilterData" localSheetId="0" hidden="1">'rekapitulace pro r. 2019'!$AE$4:$AI$57</definedName>
    <definedName name="Z_60575D66_A244_4A51_AC94_03E639C6942F_.wvu.FilterData" localSheetId="0" hidden="1">'rekapitulace pro r. 2019'!$C$4:$AZ$153</definedName>
    <definedName name="Z_60B58E6F_F4FC_4BCD_AB2C_C80A230CA4BC_.wvu.FilterData" localSheetId="0" hidden="1">'rekapitulace pro r. 2019'!$B$4:$F$150</definedName>
    <definedName name="Z_61192696_956D_4FC0_BF02_C0C4DC392035_.wvu.FilterData" localSheetId="0" hidden="1">'rekapitulace pro r. 2019'!$C$4:$AZ$153</definedName>
    <definedName name="Z_6297D0DF_9029_4577_A44F_3CD576A62DA4_.wvu.FilterData" localSheetId="0" hidden="1">'rekapitulace pro r. 2019'!$A$2:$AZ$150</definedName>
    <definedName name="Z_639E0BF1_C7DD_44AD_AC43_56D57A6D43F0_.wvu.FilterData" localSheetId="0" hidden="1">'rekapitulace pro r. 2019'!$C$4:$AZ$150</definedName>
    <definedName name="Z_6484CC7C_F8EC_45EA_9612_55643267D3EC_.wvu.FilterData" localSheetId="0" hidden="1">'rekapitulace pro r. 2019'!#REF!</definedName>
    <definedName name="Z_648EDD87_2654_4B80_BBE4_7C270B7F7285_.wvu.Cols" localSheetId="0" hidden="1">'rekapitulace pro r. 2019'!#REF!,'rekapitulace pro r. 2019'!#REF!</definedName>
    <definedName name="Z_648EDD87_2654_4B80_BBE4_7C270B7F7285_.wvu.FilterData" localSheetId="0" hidden="1">'rekapitulace pro r. 2019'!$C$4:$AZ$153</definedName>
    <definedName name="Z_648EDD87_2654_4B80_BBE4_7C270B7F7285_.wvu.PrintTitles" localSheetId="0" hidden="1">'rekapitulace pro r. 2019'!$A:$B,'rekapitulace pro r. 2019'!$1:$4</definedName>
    <definedName name="Z_64A918C6_318F_47D3_BD01_495CE7CD0ECA_.wvu.FilterData" localSheetId="0" hidden="1">'rekapitulace pro r. 2019'!$C$4:$AZ$153</definedName>
    <definedName name="Z_64AE40B5_D43E_4845_8EA1_F1F628487AC6_.wvu.FilterData" localSheetId="0" hidden="1">'rekapitulace pro r. 2019'!$C$4:$AZ$153</definedName>
    <definedName name="Z_652C9438_2C68_411F_AE11_14C97023BB41_.wvu.FilterData" localSheetId="0" hidden="1">'rekapitulace pro r. 2019'!$D$4:$AZ$63</definedName>
    <definedName name="Z_65B0A940_78B0_4805_BF8A_0CC9E4D1DE82_.wvu.FilterData" localSheetId="0" hidden="1">'rekapitulace pro r. 2019'!$C$4:$AZ$153</definedName>
    <definedName name="Z_66402C28_2BED_4F16_B918_3F33727C16F5_.wvu.FilterData" localSheetId="0" hidden="1">'rekapitulace pro r. 2019'!#REF!</definedName>
    <definedName name="Z_66C62CC5_DFD1_4AA0_82E2_950AAE3C4AE0_.wvu.FilterData" localSheetId="0" hidden="1">'rekapitulace pro r. 2019'!#REF!</definedName>
    <definedName name="Z_67DA249D_E362_4EA7_A0B6_8DCAE96E14ED_.wvu.FilterData" localSheetId="0" hidden="1">'rekapitulace pro r. 2019'!#REF!</definedName>
    <definedName name="Z_67EF6C0A_F361_454D_A8D6_DA69E5B99455_.wvu.FilterData" localSheetId="0" hidden="1">'rekapitulace pro r. 2019'!$C$4:$AZ$153</definedName>
    <definedName name="Z_6820E33C_3D86_433B_9498_F64A9821330A_.wvu.FilterData" localSheetId="0" hidden="1">'rekapitulace pro r. 2019'!$C$4:$AZ$150</definedName>
    <definedName name="Z_68F34051_2F46_44ED_A2F9_71EFA8DBA278_.wvu.FilterData" localSheetId="0" hidden="1">'rekapitulace pro r. 2019'!$A$2:$AZ$153</definedName>
    <definedName name="Z_6A0B7D8B_AA8F_4D90_A94E_8307DE57D7D0_.wvu.FilterData" localSheetId="0" hidden="1">'rekapitulace pro r. 2019'!#REF!</definedName>
    <definedName name="Z_6AD978A5_189D_49EF_9B6C_B5A03FEF0047_.wvu.FilterData" localSheetId="0" hidden="1">'rekapitulace pro r. 2019'!$C$4:$AZ$153</definedName>
    <definedName name="Z_6B5CF801_0741_498E_8483_7D654A56F4D7_.wvu.FilterData" localSheetId="0" hidden="1">'rekapitulace pro r. 2019'!$D$4:$AZ$148</definedName>
    <definedName name="Z_6BE1B4DB_05E9_4A0C_84FA_A36EA5BC924B_.wvu.FilterData" localSheetId="0" hidden="1">'rekapitulace pro r. 2019'!$D$4:$AZ$63</definedName>
    <definedName name="Z_6C65ED60_5080_4968_B03A_BA841204F3D4_.wvu.FilterData" localSheetId="0" hidden="1">'rekapitulace pro r. 2019'!$A$3:$AZ$148</definedName>
    <definedName name="Z_6C883F3B_449E_4D01_BCAF_A4BB2D0125F6_.wvu.FilterData" localSheetId="0" hidden="1">'rekapitulace pro r. 2019'!$C$4:$AZ$150</definedName>
    <definedName name="Z_6C9AE58B_8DC4_4B1D_8162_BE6155E0A385_.wvu.FilterData" localSheetId="0" hidden="1">'rekapitulace pro r. 2019'!$D$4:$AZ$63</definedName>
    <definedName name="Z_6E38B437_9C39_4E6C_97DE_4295D156B122_.wvu.FilterData" localSheetId="0" hidden="1">'rekapitulace pro r. 2019'!$D$4:$AZ$63</definedName>
    <definedName name="Z_6ED430F7_3DA1_4196_9604_1823667B7DE6_.wvu.FilterData" localSheetId="0" hidden="1">'rekapitulace pro r. 2019'!$C$4:$AZ$153</definedName>
    <definedName name="Z_6F0FC522_C643_48FF_80A5_746EADD1E628_.wvu.FilterData" localSheetId="0" hidden="1">'rekapitulace pro r. 2019'!$C$4:$AZ$153</definedName>
    <definedName name="Z_6F6F2003_1A85_4FEF_92F6_66689A3DEC6B_.wvu.FilterData" localSheetId="0" hidden="1">'rekapitulace pro r. 2019'!$AE$4:$AI$57</definedName>
    <definedName name="Z_7060F0FA_4784_4B1C_838C_3275ACEA073F_.wvu.FilterData" localSheetId="0" hidden="1">'rekapitulace pro r. 2019'!$C$4:$AZ$153</definedName>
    <definedName name="Z_70623B64_A961_41A9_B5AF_BE205B9CEEE3_.wvu.FilterData" localSheetId="0" hidden="1">'rekapitulace pro r. 2019'!$A$2:$AZ$150</definedName>
    <definedName name="Z_70D7B6A3_897F_4186_9C1D_E8E67BB1530B_.wvu.FilterData" localSheetId="0" hidden="1">'rekapitulace pro r. 2019'!$C$4:$AZ$153</definedName>
    <definedName name="Z_71579421_442C_4C0F_A4CA_A57C2D514360_.wvu.FilterData" localSheetId="0" hidden="1">'rekapitulace pro r. 2019'!$C$4:$AZ$153</definedName>
    <definedName name="Z_72EB9988_D3DC_41F1_98EB_799A7747A61B_.wvu.FilterData" localSheetId="0" hidden="1">'rekapitulace pro r. 2019'!$A$2:$AZ$150</definedName>
    <definedName name="Z_7387E4F9_98F8_4621_807E_9AB5DEA914AB_.wvu.FilterData" localSheetId="0" hidden="1">'rekapitulace pro r. 2019'!$C$4:$AZ$153</definedName>
    <definedName name="Z_73A9278F_ACD2_46CC_90F0_5FE6E8646A78_.wvu.Cols" localSheetId="0" hidden="1">'rekapitulace pro r. 2019'!#REF!,'rekapitulace pro r. 2019'!#REF!</definedName>
    <definedName name="Z_73A9278F_ACD2_46CC_90F0_5FE6E8646A78_.wvu.FilterData" localSheetId="0" hidden="1">'rekapitulace pro r. 2019'!$D$4:$AZ$148</definedName>
    <definedName name="Z_73A9278F_ACD2_46CC_90F0_5FE6E8646A78_.wvu.PrintTitles" localSheetId="0" hidden="1">'rekapitulace pro r. 2019'!$A:$B,'rekapitulace pro r. 2019'!$2:$4</definedName>
    <definedName name="Z_74DC2F74_57AD_420D_80DB_A782C71BE03E_.wvu.FilterData" localSheetId="0" hidden="1">'rekapitulace pro r. 2019'!#REF!</definedName>
    <definedName name="Z_759F693B_BDB1_44D0_8BFB_A15CF15255D2_.wvu.FilterData" localSheetId="0" hidden="1">'rekapitulace pro r. 2019'!$C$4:$AZ$153</definedName>
    <definedName name="Z_75E9F6A4_23C7_4947_AA89_DB5D01FA81E8_.wvu.FilterData" localSheetId="0" hidden="1">'rekapitulace pro r. 2019'!$AE$4:$AI$57</definedName>
    <definedName name="Z_76B2275B_1F46_4C55_9800_5F9B9AEEF29A_.wvu.FilterData" localSheetId="0" hidden="1">'rekapitulace pro r. 2019'!$D$4:$AZ$63</definedName>
    <definedName name="Z_76DCF85E_4E09_48C6_A4C8_6B78A25C1098_.wvu.FilterData" localSheetId="0" hidden="1">'rekapitulace pro r. 2019'!$C$4:$AZ$150</definedName>
    <definedName name="Z_76E4F523_C912_46B6_A1A4_1ED75401E9B0_.wvu.FilterData" localSheetId="0" hidden="1">'rekapitulace pro r. 2019'!$C$4:$AZ$153</definedName>
    <definedName name="Z_774762F2_A981_4CA4_B176_C981013D1B97_.wvu.FilterData" localSheetId="0" hidden="1">'rekapitulace pro r. 2019'!$C$4:$AZ$153</definedName>
    <definedName name="Z_7810E40C_F019_494B_B9B1_AF2B717EDE67_.wvu.FilterData" localSheetId="0" hidden="1">'rekapitulace pro r. 2019'!$D$4:$AZ$150</definedName>
    <definedName name="Z_782C960B_4B7A_4E08_BF6C_5D5FFB339D16_.wvu.FilterData" localSheetId="0" hidden="1">'rekapitulace pro r. 2019'!$AE$4:$AI$57</definedName>
    <definedName name="Z_785D6225_8532_4B28_BEA6_E019DE291C2C_.wvu.FilterData" localSheetId="0" hidden="1">'rekapitulace pro r. 2019'!$A$2:$AZ$150</definedName>
    <definedName name="Z_7879AF7A_BB5E_4D0F_8C80_9652EC4465BD_.wvu.FilterData" localSheetId="0" hidden="1">'rekapitulace pro r. 2019'!#REF!</definedName>
    <definedName name="Z_7916952B_42B9_4620_8F39_ECB6BC6BF6C9_.wvu.FilterData" localSheetId="0" hidden="1">'rekapitulace pro r. 2019'!$D$4:$AZ$148</definedName>
    <definedName name="Z_79636016_6523_4464_9811_30480B020792_.wvu.FilterData" localSheetId="0" hidden="1">'rekapitulace pro r. 2019'!#REF!</definedName>
    <definedName name="Z_79FB12E9_C39F_43E6_828C_6D524B426A93_.wvu.FilterData" localSheetId="0" hidden="1">'rekapitulace pro r. 2019'!#REF!</definedName>
    <definedName name="Z_7A694604_DFE4_434C_BF7B_7E97A9C037D7_.wvu.FilterData" localSheetId="0" hidden="1">'rekapitulace pro r. 2019'!$C$4:$AZ$153</definedName>
    <definedName name="Z_7A694604_DFE4_434C_BF7B_7E97A9C037D7_.wvu.PrintTitles" localSheetId="0" hidden="1">'rekapitulace pro r. 2019'!$A:$B,'rekapitulace pro r. 2019'!$1:$4</definedName>
    <definedName name="Z_7B3B3B0D_AD2E_47FE_BE6D_16058593C8D2_.wvu.FilterData" localSheetId="0" hidden="1">'rekapitulace pro r. 2019'!$C$4:$AZ$153</definedName>
    <definedName name="Z_7BEEDACD_C41F_4F6B_9E00_8FF4BF375D28_.wvu.FilterData" localSheetId="0" hidden="1">'rekapitulace pro r. 2019'!$C$4:$AZ$150</definedName>
    <definedName name="Z_7BF017AA_A662_4B86_8196_290E87F0366A_.wvu.FilterData" localSheetId="0" hidden="1">'rekapitulace pro r. 2019'!#REF!</definedName>
    <definedName name="Z_7BFDABC9_0B87_4D3B_869F_CDA17735F91C_.wvu.FilterData" localSheetId="0" hidden="1">'rekapitulace pro r. 2019'!$A$2:$AZ$150</definedName>
    <definedName name="Z_7C024C24_9E1C_4C27_B1E1_0D8DE319B69D_.wvu.FilterData" localSheetId="0" hidden="1">'rekapitulace pro r. 2019'!$C$4:$AZ$153</definedName>
    <definedName name="Z_7C2D93A8_8F26_4039_A75C_594F22028379_.wvu.FilterData" localSheetId="0" hidden="1">'rekapitulace pro r. 2019'!$C$4:$AZ$153</definedName>
    <definedName name="Z_7C66079A_8EA6_4232_B021_46E61E635070_.wvu.FilterData" localSheetId="0" hidden="1">'rekapitulace pro r. 2019'!$D$4:$AZ$63</definedName>
    <definedName name="Z_7C79E026_9D26_47F9_AF81_F9754C96FAFB_.wvu.FilterData" localSheetId="0" hidden="1">'rekapitulace pro r. 2019'!$D$4:$AZ$63</definedName>
    <definedName name="Z_7C7E5C61_1A34_4C3E_9782_2214A18887D4_.wvu.FilterData" localSheetId="0" hidden="1">'rekapitulace pro r. 2019'!$D$4:$AZ$148</definedName>
    <definedName name="Z_7CAA40AE_A437_43AD_8E3B_F7FE17DE3846_.wvu.FilterData" localSheetId="0" hidden="1">'rekapitulace pro r. 2019'!$A$2:$AZ$150</definedName>
    <definedName name="Z_7CEAAE7F_3C6A_4052_A114_2992DE025093_.wvu.FilterData" localSheetId="0" hidden="1">'rekapitulace pro r. 2019'!$AE$4:$AI$57</definedName>
    <definedName name="Z_7DF51B4D_A6EE_4316_BD47_11FB094D1DFA_.wvu.FilterData" localSheetId="0" hidden="1">'rekapitulace pro r. 2019'!$C$4:$AZ$153</definedName>
    <definedName name="Z_7E2B7EF0_ACBA_4E60_B8D0_E0029FA928FC_.wvu.FilterData" localSheetId="0" hidden="1">'rekapitulace pro r. 2019'!$A$2:$AZ$150</definedName>
    <definedName name="Z_7EB4DFB5_EA90_48CD_A042_66CB277AC9FE_.wvu.FilterData" localSheetId="0" hidden="1">'rekapitulace pro r. 2019'!$AE$4:$AI$57</definedName>
    <definedName name="Z_7EB8C46C_5DD8_4544_A3CE_C2A8CB2AAAC2_.wvu.FilterData" localSheetId="0" hidden="1">'rekapitulace pro r. 2019'!$C$4:$AZ$153</definedName>
    <definedName name="Z_7EF8CBAD_FD1C_4C34_8B0B_E7EA0E2DB868_.wvu.FilterData" localSheetId="0" hidden="1">'rekapitulace pro r. 2019'!$AE$4:$AI$57</definedName>
    <definedName name="Z_7F0C43F2_7AC2_4032_BC2B_3A21DE4D4772_.wvu.FilterData" localSheetId="0" hidden="1">'rekapitulace pro r. 2019'!$C$4:$AZ$153</definedName>
    <definedName name="Z_7F4FF2E1_78C4_4122_B7D7_ABF6E7E8D64B_.wvu.FilterData" localSheetId="0" hidden="1">'rekapitulace pro r. 2019'!$C$4:$AZ$153</definedName>
    <definedName name="Z_81545A9F_66A3_4D51_9AE5_0D01BEE0EDDA_.wvu.FilterData" localSheetId="0" hidden="1">'rekapitulace pro r. 2019'!$B$4:$F$150</definedName>
    <definedName name="Z_81627520_DF76_45CD_8645_C597DBCE7917_.wvu.FilterData" localSheetId="0" hidden="1">'rekapitulace pro r. 2019'!$A$4:$AZ$147</definedName>
    <definedName name="Z_81CACBF6_1CEB_42BE_88B5_04A3D34506B6_.wvu.FilterData" localSheetId="0" hidden="1">'rekapitulace pro r. 2019'!$C$4:$AZ$153</definedName>
    <definedName name="Z_82292660_BE78_4E39_B6B9_5FBB5AD1F822_.wvu.FilterData" localSheetId="0" hidden="1">'rekapitulace pro r. 2019'!#REF!</definedName>
    <definedName name="Z_83F2A110_010B_4593_AD40_5DBD6E823F2A_.wvu.FilterData" localSheetId="0" hidden="1">'rekapitulace pro r. 2019'!#REF!</definedName>
    <definedName name="Z_85170A8E_1217_4E69_9FDE_2AA9D9AAB16C_.wvu.FilterData" localSheetId="0" hidden="1">'rekapitulace pro r. 2019'!$C$4:$AZ$148</definedName>
    <definedName name="Z_851751A3_59B4_44DD_A21C_7C1A3816D9F5_.wvu.FilterData" localSheetId="0" hidden="1">'rekapitulace pro r. 2019'!$D$4:$AZ$63</definedName>
    <definedName name="Z_868BB31A_B62A_4E13_BB0F_634131570483_.wvu.Cols" localSheetId="0" hidden="1">'rekapitulace pro r. 2019'!#REF!</definedName>
    <definedName name="Z_868BB31A_B62A_4E13_BB0F_634131570483_.wvu.FilterData" localSheetId="0" hidden="1">'rekapitulace pro r. 2019'!$C$4:$AZ$153</definedName>
    <definedName name="Z_868BB31A_B62A_4E13_BB0F_634131570483_.wvu.PrintTitles" localSheetId="0" hidden="1">'rekapitulace pro r. 2019'!$A:$B,'rekapitulace pro r. 2019'!$1:$4</definedName>
    <definedName name="Z_87192F11_1032_481C_ABD2_4ECBA6BA879B_.wvu.FilterData" localSheetId="0" hidden="1">'rekapitulace pro r. 2019'!$AZ$4:$AZ$150</definedName>
    <definedName name="Z_8724FC80_D4D9_4014_9551_43496EE72E46_.wvu.FilterData" localSheetId="0" hidden="1">'rekapitulace pro r. 2019'!$C$4:$AZ$153</definedName>
    <definedName name="Z_872E7030_2F99_4FBC_ABA8_9C0FBFB05757_.wvu.FilterData" localSheetId="0" hidden="1">'rekapitulace pro r. 2019'!$A$2:$AZ$150</definedName>
    <definedName name="Z_875AE8DD_BF1B_4CC3_92FB_8363290573B6_.wvu.FilterData" localSheetId="0" hidden="1">'rekapitulace pro r. 2019'!#REF!</definedName>
    <definedName name="Z_87B0A2AF_B495_4375_856E_693ABD76499A_.wvu.FilterData" localSheetId="0" hidden="1">'rekapitulace pro r. 2019'!$D$4:$AZ$63</definedName>
    <definedName name="Z_8842C60B_886A_40A8_AED5_B17E1D5BE039_.wvu.FilterData" localSheetId="0" hidden="1">'rekapitulace pro r. 2019'!$C$4:$AZ$153</definedName>
    <definedName name="Z_89504E4D_91F9_4E69_B034_F55BBE4A4EAA_.wvu.FilterData" localSheetId="0" hidden="1">'rekapitulace pro r. 2019'!$C$4:$AZ$153</definedName>
    <definedName name="Z_895457FA_B1BF_4A43_86AD_A9CAA9ACF787_.wvu.FilterData" localSheetId="0" hidden="1">'rekapitulace pro r. 2019'!$C$4:$AZ$153</definedName>
    <definedName name="Z_89552B98_6B5A_4EE9_A4DF_408CF43546A5_.wvu.FilterData" localSheetId="0" hidden="1">'rekapitulace pro r. 2019'!$C$4:$AZ$148</definedName>
    <definedName name="Z_89951DF7_B996_46C0_836E_897C7F0E4D38_.wvu.FilterData" localSheetId="0" hidden="1">'rekapitulace pro r. 2019'!$C$4:$AZ$153</definedName>
    <definedName name="Z_89B58970_7E94_40ED_978A_71438EDC1B85_.wvu.FilterData" localSheetId="0" hidden="1">'rekapitulace pro r. 2019'!$A$2:$AZ$150</definedName>
    <definedName name="Z_8A2492F4_D464_4A6C_8453_C004D4F8B520_.wvu.FilterData" localSheetId="0" hidden="1">'rekapitulace pro r. 2019'!$C$4:$AZ$153</definedName>
    <definedName name="Z_8AD169C8_E841_4CD4_AA0A_2EF77700C028_.wvu.FilterData" localSheetId="0" hidden="1">'rekapitulace pro r. 2019'!$A$2:$AZ$150</definedName>
    <definedName name="Z_8AE6BA25_7A9F_4A27_888E_560D04E2E479_.wvu.FilterData" localSheetId="0" hidden="1">'rekapitulace pro r. 2019'!$A$2:$AZ$150</definedName>
    <definedName name="Z_8AE954A6_8313_4065_A4AD_E6EAE18B8B45_.wvu.FilterData" localSheetId="0" hidden="1">'rekapitulace pro r. 2019'!$C$4:$AZ$153</definedName>
    <definedName name="Z_8BB77EE9_83CA_4CB6_8DA0_5C304D508D98_.wvu.FilterData" localSheetId="0" hidden="1">'rekapitulace pro r. 2019'!$C$4:$AZ$153</definedName>
    <definedName name="Z_8C607909_A8F0_4EC9_BCC5_53696A5E27E0_.wvu.FilterData" localSheetId="0" hidden="1">'rekapitulace pro r. 2019'!$A$2:$AZ$150</definedName>
    <definedName name="Z_8D1F8941_869E_4C5B_8C64_7064CD61224B_.wvu.FilterData" localSheetId="0" hidden="1">'rekapitulace pro r. 2019'!$C$4:$AZ$153</definedName>
    <definedName name="Z_8D4F71E6_8A07_4860_98F6_C19DF3BD9BBE_.wvu.FilterData" localSheetId="0" hidden="1">'rekapitulace pro r. 2019'!$C$4:$AZ$153</definedName>
    <definedName name="Z_8D914093_2996_4F80_A018_CF3E31FA8694_.wvu.FilterData" localSheetId="0" hidden="1">'rekapitulace pro r. 2019'!$D$4:$AZ$63</definedName>
    <definedName name="Z_8E95F2D4_821C_488F_88FE_A642C88930AD_.wvu.FilterData" localSheetId="0" hidden="1">'rekapitulace pro r. 2019'!$A$3:$AZ$148</definedName>
    <definedName name="Z_8E99D78E_7F62_4042_9C88_78471FBD5262_.wvu.FilterData" localSheetId="0" hidden="1">'rekapitulace pro r. 2019'!$C$4:$AZ$153</definedName>
    <definedName name="Z_8F4F8F46_7A30_438A_8C54_C5B2CCDBDB89_.wvu.FilterData" localSheetId="0" hidden="1">'rekapitulace pro r. 2019'!$C$4:$AZ$148</definedName>
    <definedName name="Z_8FBEF272_E18C_42CC_8FF8_DB7E3DF1000C_.wvu.FilterData" localSheetId="0" hidden="1">'rekapitulace pro r. 2019'!$AZ$4:$AZ$150</definedName>
    <definedName name="Z_903970C3_8D9D_4EF1_A0BC_69DBD116A7A2_.wvu.FilterData" localSheetId="0" hidden="1">'rekapitulace pro r. 2019'!$D$4:$AZ$63</definedName>
    <definedName name="Z_9128AD07_3384_408D_948A_AAAB0B0BEF3D_.wvu.FilterData" localSheetId="0" hidden="1">'rekapitulace pro r. 2019'!$AZ$4:$AZ$150</definedName>
    <definedName name="Z_92A5B46C_46CD_4CD7_AAC9_26A64D37130D_.wvu.FilterData" localSheetId="0" hidden="1">'rekapitulace pro r. 2019'!#REF!</definedName>
    <definedName name="Z_92C29E40_34CC_43E9_B5AD_0F9C94A086F2_.wvu.FilterData" localSheetId="0" hidden="1">'rekapitulace pro r. 2019'!$C$4:$AZ$153</definedName>
    <definedName name="Z_92D6883C_B7C6_407C_8A7C_E00130E1CD68_.wvu.FilterData" localSheetId="0" hidden="1">'rekapitulace pro r. 2019'!$AE$4:$AI$57</definedName>
    <definedName name="Z_92FE7826_3B57_457C_B214_C65CE3EF6FB1_.wvu.FilterData" localSheetId="0" hidden="1">'rekapitulace pro r. 2019'!#REF!</definedName>
    <definedName name="Z_94D308CC_DEC2_42CB_9568_FE7392663478_.wvu.FilterData" localSheetId="0" hidden="1">'rekapitulace pro r. 2019'!#REF!</definedName>
    <definedName name="Z_94D4BA12_216C_43CC_A470_F79120C2F090_.wvu.FilterData" localSheetId="0" hidden="1">'rekapitulace pro r. 2019'!$C$4:$AZ$150</definedName>
    <definedName name="Z_94D87362_4900_49D5_B6D5_9420958B8AC4_.wvu.FilterData" localSheetId="0" hidden="1">'rekapitulace pro r. 2019'!#REF!</definedName>
    <definedName name="Z_95154182_0874_4A58_B4DD_8DCCA90B5E6E_.wvu.FilterData" localSheetId="0" hidden="1">'rekapitulace pro r. 2019'!#REF!</definedName>
    <definedName name="Z_952A9C5E_5365_4E30_A75D_6FACF8FC7352_.wvu.FilterData" localSheetId="0" hidden="1">'rekapitulace pro r. 2019'!$AE$4:$AI$57</definedName>
    <definedName name="Z_958DAE76_9FD8_4875_831D_3BED1418A145_.wvu.FilterData" localSheetId="0" hidden="1">'rekapitulace pro r. 2019'!$AE$4:$AI$57</definedName>
    <definedName name="Z_9654B7DF_5533_428D_9C72_8BFF8527B75E_.wvu.FilterData" localSheetId="0" hidden="1">'rekapitulace pro r. 2019'!$A$2:$AZ$150</definedName>
    <definedName name="Z_965DBE5B_33DB_4C57_9FEF_D93BE2205BB8_.wvu.FilterData" localSheetId="0" hidden="1">'rekapitulace pro r. 2019'!$A$2:$AZ$153</definedName>
    <definedName name="Z_96C4652B_C1E9_4A92_8790_D02EAA2AF935_.wvu.FilterData" localSheetId="0" hidden="1">'rekapitulace pro r. 2019'!$C$4:$AZ$153</definedName>
    <definedName name="Z_972E7F8C_31AC_4DFF_B689_2F9F300E0209_.wvu.FilterData" localSheetId="0" hidden="1">'rekapitulace pro r. 2019'!$C$4:$AZ$153</definedName>
    <definedName name="Z_972E7F8C_31AC_4DFF_B689_2F9F300E0209_.wvu.PrintTitles" localSheetId="0" hidden="1">'rekapitulace pro r. 2019'!$A:$B,'rekapitulace pro r. 2019'!$1:$4</definedName>
    <definedName name="Z_974714C1_5342_493B_B75D_AD1667CF841A_.wvu.FilterData" localSheetId="0" hidden="1">'rekapitulace pro r. 2019'!$C$4:$AZ$153</definedName>
    <definedName name="Z_982103F0_A6AA_4C4A_B12A_3077333188B7_.wvu.FilterData" localSheetId="0" hidden="1">'rekapitulace pro r. 2019'!#REF!</definedName>
    <definedName name="Z_987DE9F8_A8EA_4E00_B0CE_433F01622BBE_.wvu.FilterData" localSheetId="0" hidden="1">'rekapitulace pro r. 2019'!#REF!</definedName>
    <definedName name="Z_98FF2578_4A3C_42AA_A3D9_02DFB1DEB5A0_.wvu.FilterData" localSheetId="0" hidden="1">'rekapitulace pro r. 2019'!$C$4:$AZ$153</definedName>
    <definedName name="Z_9A41B9AF_3779_4C26_998D_097CAC4821FF_.wvu.FilterData" localSheetId="0" hidden="1">'rekapitulace pro r. 2019'!$C$4:$AZ$153</definedName>
    <definedName name="Z_9A4AFB6B_A075_4976_8781_2830B7831572_.wvu.FilterData" localSheetId="0" hidden="1">'rekapitulace pro r. 2019'!$AZ$4:$AZ$150</definedName>
    <definedName name="Z_9AF9A156_FE77_47B0_884F_7E180B6E0399_.wvu.FilterData" localSheetId="0" hidden="1">'rekapitulace pro r. 2019'!#REF!</definedName>
    <definedName name="Z_9B21A6B6_F4A2_4935_8D76_ACE9C5AA456C_.wvu.FilterData" localSheetId="0" hidden="1">'rekapitulace pro r. 2019'!$C$4:$AZ$150</definedName>
    <definedName name="Z_9CCE6562_F0D6_425A_B252_F56D4C42E56F_.wvu.FilterData" localSheetId="0" hidden="1">'rekapitulace pro r. 2019'!$D$4:$AZ$148</definedName>
    <definedName name="Z_9D03831F_5B21_4FF0_8713_CC70D15F5073_.wvu.FilterData" localSheetId="0" hidden="1">'rekapitulace pro r. 2019'!$L$4:$V$153</definedName>
    <definedName name="Z_9D297283_A25D_4D50_85B0_203AA9598427_.wvu.FilterData" localSheetId="0" hidden="1">'rekapitulace pro r. 2019'!$A$2:$AZ$150</definedName>
    <definedName name="Z_9D51F7B7_C2EB_49A3_ADE3_E0886917A232_.wvu.FilterData" localSheetId="0" hidden="1">'rekapitulace pro r. 2019'!$AE$4:$AI$57</definedName>
    <definedName name="Z_9D8976AF_4D22_453A_8AFD_6257DBC076F6_.wvu.FilterData" localSheetId="0" hidden="1">'rekapitulace pro r. 2019'!$D$4:$AZ$148</definedName>
    <definedName name="Z_9DBEBCBB_F079_4CDF_AB1E_2B9F1A88BAE8_.wvu.FilterData" localSheetId="0" hidden="1">'rekapitulace pro r. 2019'!$A$2:$AZ$150</definedName>
    <definedName name="Z_9DCD1502_84D5_4030_A140_C286BB26FF88_.wvu.FilterData" localSheetId="0" hidden="1">'rekapitulace pro r. 2019'!$C$4:$AZ$153</definedName>
    <definedName name="Z_9EF13FE7_AAA9_43F9_B334_04A398E6EE91_.wvu.FilterData" localSheetId="0" hidden="1">'rekapitulace pro r. 2019'!#REF!</definedName>
    <definedName name="Z_9F029501_A735_41E3_B930_2B356EA00196_.wvu.FilterData" localSheetId="0" hidden="1">'rekapitulace pro r. 2019'!$D$4:$AZ$63</definedName>
    <definedName name="Z_9F449724_98FA_47CC_A3D7_4095034F2AB2_.wvu.FilterData" localSheetId="0" hidden="1">'rekapitulace pro r. 2019'!#REF!</definedName>
    <definedName name="Z_9FA4A453_1BEA_4727_9356_8C90D41EFBF3_.wvu.FilterData" localSheetId="0" hidden="1">'rekapitulace pro r. 2019'!$D$4:$AZ$63</definedName>
    <definedName name="Z_9FDDAA86_AF96_4D9B_BEAF_E6D32D874E90_.wvu.Cols" localSheetId="0" hidden="1">'rekapitulace pro r. 2019'!#REF!</definedName>
    <definedName name="Z_9FDDAA86_AF96_4D9B_BEAF_E6D32D874E90_.wvu.FilterData" localSheetId="0" hidden="1">'rekapitulace pro r. 2019'!#REF!</definedName>
    <definedName name="Z_9FDDAA86_AF96_4D9B_BEAF_E6D32D874E90_.wvu.PrintTitles" localSheetId="0" hidden="1">'rekapitulace pro r. 2019'!$B:$B,'rekapitulace pro r. 2019'!$2:$4</definedName>
    <definedName name="Z_9FF87560_D1CD_42D2_9180_428AC749EEB5_.wvu.FilterData" localSheetId="0" hidden="1">'rekapitulace pro r. 2019'!$A$2:$AZ$150</definedName>
    <definedName name="Z_A033CE7A_DE6B_4D87_AA6F_B97EB0EA3C69_.wvu.FilterData" localSheetId="0" hidden="1">'rekapitulace pro r. 2019'!$C$4:$AZ$148</definedName>
    <definedName name="Z_A0A8B270_C728_437D_AA4F_D769B8B08621_.wvu.FilterData" localSheetId="0" hidden="1">'rekapitulace pro r. 2019'!#REF!</definedName>
    <definedName name="Z_A0FE30FC_5F31_48E5_BA44_7B3ADEED9F5D_.wvu.FilterData" localSheetId="0" hidden="1">'rekapitulace pro r. 2019'!$AE$4:$AI$57</definedName>
    <definedName name="Z_A19F388F_E33E_4FE4_B8A5_441F880CE31E_.wvu.FilterData" localSheetId="0" hidden="1">'rekapitulace pro r. 2019'!#REF!</definedName>
    <definedName name="Z_A20D30E9_BF21_4D45_B091_6A73FF5B0F35_.wvu.FilterData" localSheetId="0" hidden="1">'rekapitulace pro r. 2019'!$D$4:$AZ$63</definedName>
    <definedName name="Z_A2B20605_1862_47AA_B891_A3360CB66CEB_.wvu.FilterData" localSheetId="0" hidden="1">'rekapitulace pro r. 2019'!$A$3:$AZ$148</definedName>
    <definedName name="Z_A2FD0029_479A_4438_B753_43720F9B9FDC_.wvu.FilterData" localSheetId="0" hidden="1">'rekapitulace pro r. 2019'!$AE$4:$AI$57</definedName>
    <definedName name="Z_A364A6CE_7B3F_4C45_B831_500DF5357359_.wvu.FilterData" localSheetId="0" hidden="1">'rekapitulace pro r. 2019'!$AZ$4:$AZ$150</definedName>
    <definedName name="Z_A414459C_E4B7_4CF5_983D_D9F011A6CFD8_.wvu.FilterData" localSheetId="0" hidden="1">'rekapitulace pro r. 2019'!$AE$4:$AI$57</definedName>
    <definedName name="Z_A4246DF4_CC05_4383_8E28_F78B80AFF502_.wvu.FilterData" localSheetId="0" hidden="1">'rekapitulace pro r. 2019'!$D$4:$AZ$63</definedName>
    <definedName name="Z_A4315B44_0FE4_4D8C_A9D4_AECD12580B0B_.wvu.FilterData" localSheetId="0" hidden="1">'rekapitulace pro r. 2019'!#REF!</definedName>
    <definedName name="Z_A4C00F5B_0C31_40A0_8657_EA39A99F3EAE_.wvu.FilterData" localSheetId="0" hidden="1">'rekapitulace pro r. 2019'!$AE$4:$AI$57</definedName>
    <definedName name="Z_A5D351B9_A0C8_4177_98D1_F298F0F6318B_.wvu.FilterData" localSheetId="0" hidden="1">'rekapitulace pro r. 2019'!$A$2:$AZ$153</definedName>
    <definedName name="Z_A6CE80A3_44BB_4325_B86B_49DF5B2D5CFF_.wvu.FilterData" localSheetId="0" hidden="1">'rekapitulace pro r. 2019'!$C$4:$AZ$153</definedName>
    <definedName name="Z_A72582E5_8DD2_4B07_A1BC_D1327AD9AB11_.wvu.FilterData" localSheetId="0" hidden="1">'rekapitulace pro r. 2019'!$C$4:$AZ$153</definedName>
    <definedName name="Z_A7338E1E_CF97_4D30_851E_8069DFA7BBEE_.wvu.FilterData" localSheetId="0" hidden="1">'rekapitulace pro r. 2019'!$D$4:$AZ$63</definedName>
    <definedName name="Z_A871CCA0_1885_4A23_BFC1_893F4D902342_.wvu.FilterData" localSheetId="0" hidden="1">'rekapitulace pro r. 2019'!$C$4:$AZ$153</definedName>
    <definedName name="Z_A97740D8_F656_4E6E_9434_B1F1FB1CE65C_.wvu.FilterData" localSheetId="0" hidden="1">'rekapitulace pro r. 2019'!$D$4:$AZ$63</definedName>
    <definedName name="Z_AABD776B_B176_4E0D_9FDC_E8184141492E_.wvu.FilterData" localSheetId="0" hidden="1">'rekapitulace pro r. 2019'!$C$4:$AZ$153</definedName>
    <definedName name="Z_AADFC823_7B1B_469C_B326_4A1E5D9E67FF_.wvu.FilterData" localSheetId="0" hidden="1">'rekapitulace pro r. 2019'!$C$4:$AZ$153</definedName>
    <definedName name="Z_AC9E4B37_1B94_43F2_BF94_EB01A561847A_.wvu.FilterData" localSheetId="0" hidden="1">'rekapitulace pro r. 2019'!$C$4:$AZ$150</definedName>
    <definedName name="Z_AD305841_D67D_4B51_8A0C_D110036D2310_.wvu.FilterData" localSheetId="0" hidden="1">'rekapitulace pro r. 2019'!$C$4:$AZ$153</definedName>
    <definedName name="Z_AE222D2F_349A_403C_99B6_5FB0D122E6C7_.wvu.FilterData" localSheetId="0" hidden="1">'rekapitulace pro r. 2019'!$A$2:$AZ$150</definedName>
    <definedName name="Z_AE2DF5E6_F019_4845_AA03_41CE877B2DC8_.wvu.FilterData" localSheetId="0" hidden="1">'rekapitulace pro r. 2019'!$C$4:$AZ$153</definedName>
    <definedName name="Z_AE397FC7_E0D8_48A5_B160_9D21B9E28976_.wvu.FilterData" localSheetId="0" hidden="1">'rekapitulace pro r. 2019'!$A$2:$AZ$150</definedName>
    <definedName name="Z_AEEC45F0_BD5F_4380_A889_DF8C00250EC7_.wvu.FilterData" localSheetId="0" hidden="1">'rekapitulace pro r. 2019'!#REF!</definedName>
    <definedName name="Z_AEF7F644_6C74_41DF_9A7D_83DD82D9F19A_.wvu.FilterData" localSheetId="0" hidden="1">'rekapitulace pro r. 2019'!#REF!</definedName>
    <definedName name="Z_AF2CDA68_E132_4D8C_B9EB_7A362BD4FBE7_.wvu.FilterData" localSheetId="0" hidden="1">'rekapitulace pro r. 2019'!$C$4:$AZ$153</definedName>
    <definedName name="Z_AF4F9BFA_A713_4333_A46A_68F714F8DE73_.wvu.FilterData" localSheetId="0" hidden="1">'rekapitulace pro r. 2019'!$D$4:$AZ$63</definedName>
    <definedName name="Z_AF813423_71AD_4DE5_801B_42190ECE5EF3_.wvu.FilterData" localSheetId="0" hidden="1">'rekapitulace pro r. 2019'!$AE$4:$AI$57</definedName>
    <definedName name="Z_AF8F4973_2997_4B5F_9D6C_2B84B93A010C_.wvu.FilterData" localSheetId="0" hidden="1">'rekapitulace pro r. 2019'!$C$4:$AZ$153</definedName>
    <definedName name="Z_AFB15E26_748C_4B65_908F_4C869CEDE058_.wvu.FilterData" localSheetId="0" hidden="1">'rekapitulace pro r. 2019'!#REF!</definedName>
    <definedName name="Z_AFCB6AE9_0622_44C6_A5EB_344548AEFCF3_.wvu.FilterData" localSheetId="0" hidden="1">'rekapitulace pro r. 2019'!$C$4:$AZ$153</definedName>
    <definedName name="Z_AFF46069_80A9_4E48_9F6B_7178F41D8D00_.wvu.FilterData" localSheetId="0" hidden="1">'rekapitulace pro r. 2019'!#REF!</definedName>
    <definedName name="Z_B10412B2_BB59_41BF_901F_216DE93EF46A_.wvu.FilterData" localSheetId="0" hidden="1">'rekapitulace pro r. 2019'!$AE$4:$AI$57</definedName>
    <definedName name="Z_B23D312E_5328_403E_8813_DE703317F96D_.wvu.FilterData" localSheetId="0" hidden="1">'rekapitulace pro r. 2019'!$C$4:$AZ$153</definedName>
    <definedName name="Z_B2AFC8D8_8DE5_48CD_AA25_BA211AF30647_.wvu.FilterData" localSheetId="0" hidden="1">'rekapitulace pro r. 2019'!$C$4:$AZ$153</definedName>
    <definedName name="Z_B2D20EA2_AB1E_474D_9FDB_B8A61C912297_.wvu.PrintTitles" localSheetId="0" hidden="1">'rekapitulace pro r. 2019'!$A:$B,'rekapitulace pro r. 2019'!$2:$4</definedName>
    <definedName name="Z_B2F9226C_F676_46E0_8795_67FFF15BA4E9_.wvu.FilterData" localSheetId="0" hidden="1">'rekapitulace pro r. 2019'!#REF!</definedName>
    <definedName name="Z_B33DDF8C_AD6B_44EF_8B20_2F7D3BDC649B_.wvu.FilterData" localSheetId="0" hidden="1">'rekapitulace pro r. 2019'!$C$4:$AZ$153</definedName>
    <definedName name="Z_B4365D39_C987_458D_88E0_A28FDD56D64B_.wvu.FilterData" localSheetId="0" hidden="1">'rekapitulace pro r. 2019'!$A$2:$AZ$150</definedName>
    <definedName name="Z_B45F1B8F_13AA_4970_BA9A_C39B2F8FFA63_.wvu.FilterData" localSheetId="0" hidden="1">'rekapitulace pro r. 2019'!$AS$4:$AZ$63</definedName>
    <definedName name="Z_B49C9FAB_5007_4631_82BD_38DFD07BF19F_.wvu.FilterData" localSheetId="0" hidden="1">'rekapitulace pro r. 2019'!#REF!</definedName>
    <definedName name="Z_B4D91F1D_1500_4800_939A_3AEB38FA5920_.wvu.FilterData" localSheetId="0" hidden="1">'rekapitulace pro r. 2019'!$C$4:$AZ$153</definedName>
    <definedName name="Z_B50157D9_E59C_4026_BE03_1FE06C985146_.wvu.FilterData" localSheetId="0" hidden="1">'rekapitulace pro r. 2019'!$AZ$4:$AZ$150</definedName>
    <definedName name="Z_B720DB8D_8F05_41D8_B2A1_E41B98C9A479_.wvu.FilterData" localSheetId="0" hidden="1">'rekapitulace pro r. 2019'!$C$4:$AZ$153</definedName>
    <definedName name="Z_B76A4E7E_D2F3_4DA7_9C3C_A7D5762B6346_.wvu.FilterData" localSheetId="0" hidden="1">'rekapitulace pro r. 2019'!#REF!</definedName>
    <definedName name="Z_B773E5D5_BAD4_4658_AAA8_C1B603D696D0_.wvu.FilterData" localSheetId="0" hidden="1">'rekapitulace pro r. 2019'!$C$4:$AZ$153</definedName>
    <definedName name="Z_B82E66F1_FB89_4970_BFD2_CDD61374CCA7_.wvu.FilterData" localSheetId="0" hidden="1">'rekapitulace pro r. 2019'!$A$2:$AZ$153</definedName>
    <definedName name="Z_B894258D_3A10_415E_9D07_0539B492B945_.wvu.FilterData" localSheetId="0" hidden="1">'rekapitulace pro r. 2019'!$D$4:$AZ$63</definedName>
    <definedName name="Z_B9613BD5_AE29_4684_A37B_2EC041CFF3C6_.wvu.FilterData" localSheetId="0" hidden="1">'rekapitulace pro r. 2019'!$B$4:$F$150</definedName>
    <definedName name="Z_B9625186_F86E_46D7_A519_CC8FE6AB8D11_.wvu.FilterData" localSheetId="0" hidden="1">'rekapitulace pro r. 2019'!$C$4:$AZ$153</definedName>
    <definedName name="Z_B9C297A6_CA55_42DA_A3AC_7538344EEA74_.wvu.FilterData" localSheetId="0" hidden="1">'rekapitulace pro r. 2019'!$A$2:$AZ$150</definedName>
    <definedName name="Z_B9F8C2C5_2300_475C_883B_5E9CAFBC0927_.wvu.FilterData" localSheetId="0" hidden="1">'rekapitulace pro r. 2019'!$C$4:$AZ$153</definedName>
    <definedName name="Z_BA1524CD_1CBB_4AB1_B36C_2E670A0DD53D_.wvu.FilterData" localSheetId="0" hidden="1">'rekapitulace pro r. 2019'!#REF!</definedName>
    <definedName name="Z_BA2CC131_C7CC_41D8_B442_B7CA42849450_.wvu.FilterData" localSheetId="0" hidden="1">'rekapitulace pro r. 2019'!#REF!</definedName>
    <definedName name="Z_BA2D7559_9B44_4673_9F66_923F4BE9A79C_.wvu.FilterData" localSheetId="0" hidden="1">'rekapitulace pro r. 2019'!$A$2:$AZ$150</definedName>
    <definedName name="Z_BA80F2D8_707A_4601_BA2D_B2E209DB8BB6_.wvu.FilterData" localSheetId="0" hidden="1">'rekapitulace pro r. 2019'!$A$2:$AZ$150</definedName>
    <definedName name="Z_BB700C42_0C44_4105_8401_B0EC3F942995_.wvu.FilterData" localSheetId="0" hidden="1">'rekapitulace pro r. 2019'!$C$4:$AZ$153</definedName>
    <definedName name="Z_BBE97E31_C13D_4E4B_AC13_B426197B4E33_.wvu.FilterData" localSheetId="0" hidden="1">'rekapitulace pro r. 2019'!$A$4:$AZ$147</definedName>
    <definedName name="Z_BC086B8E_BC5E_4655_B486_9383F012669B_.wvu.FilterData" localSheetId="0" hidden="1">'rekapitulace pro r. 2019'!$C$4:$AZ$153</definedName>
    <definedName name="Z_BC674F12_B5AC_4675_A9F5_AB512B5431CB_.wvu.FilterData" localSheetId="0" hidden="1">'rekapitulace pro r. 2019'!$D$4:$AZ$63</definedName>
    <definedName name="Z_BD584E36_BB9C_4812_B5BC_AC5B072D3864_.wvu.FilterData" localSheetId="0" hidden="1">'rekapitulace pro r. 2019'!$C$4:$AZ$153</definedName>
    <definedName name="Z_BDDED89C_033E_4907_A3AC_35C1126C1AB6_.wvu.FilterData" localSheetId="0" hidden="1">'rekapitulace pro r. 2019'!$AE$4:$AI$57</definedName>
    <definedName name="Z_BE25DDC6_782E_48A6_8F61_3FE4F4D6A9DD_.wvu.FilterData" localSheetId="0" hidden="1">'rekapitulace pro r. 2019'!$C$4:$AZ$153</definedName>
    <definedName name="Z_BEDD3B44_DA87_40FC_A700_7FF90204932D_.wvu.FilterData" localSheetId="0" hidden="1">'rekapitulace pro r. 2019'!#REF!</definedName>
    <definedName name="Z_BF24358D_7E40_4E29_923B_148E2FB980F1_.wvu.FilterData" localSheetId="0" hidden="1">'rekapitulace pro r. 2019'!$C$4:$AZ$153</definedName>
    <definedName name="Z_BF68D914_33FE_4A3C_ADB7_9E8A9F7AE33F_.wvu.FilterData" localSheetId="0" hidden="1">'rekapitulace pro r. 2019'!$D$4:$AZ$63</definedName>
    <definedName name="Z_BFA8B75E_E97D_4E5D_9968_38D4A9F39129_.wvu.FilterData" localSheetId="0" hidden="1">'rekapitulace pro r. 2019'!$C$4:$AZ$153</definedName>
    <definedName name="Z_C000012F_51C5_4289_B4E3_9F37CF8FA1C6_.wvu.FilterData" localSheetId="0" hidden="1">'rekapitulace pro r. 2019'!$A$2:$AZ$150</definedName>
    <definedName name="Z_C0A7C398_034E_46EF_A5DD_4E38BC6AE618_.wvu.FilterData" localSheetId="0" hidden="1">'rekapitulace pro r. 2019'!$C$4:$AZ$150</definedName>
    <definedName name="Z_C0DDB50A_9310_4899_B986_94C7C69CCAB7_.wvu.FilterData" localSheetId="0" hidden="1">'rekapitulace pro r. 2019'!$C$4:$AZ$153</definedName>
    <definedName name="Z_C13EDB15_0092_4337_B6EE_8358C3DDF028_.wvu.FilterData" localSheetId="0" hidden="1">'rekapitulace pro r. 2019'!$D$4:$AZ$63</definedName>
    <definedName name="Z_C2C22E0B_36F6_45E8_ACC4_DFECE823D5C2_.wvu.FilterData" localSheetId="0" hidden="1">'rekapitulace pro r. 2019'!$C$4:$AZ$153</definedName>
    <definedName name="Z_C32648D3_945E_4F3A_8C68_FEDB452980CF_.wvu.FilterData" localSheetId="0" hidden="1">'rekapitulace pro r. 2019'!$C$4:$AZ$153</definedName>
    <definedName name="Z_C364670F_B81D_4C4D_8D4A_5BA0E03A9172_.wvu.FilterData" localSheetId="0" hidden="1">'rekapitulace pro r. 2019'!#REF!</definedName>
    <definedName name="Z_C431B14C_12A9_4300_9981_9FAF17F355C7_.wvu.FilterData" localSheetId="0" hidden="1">'rekapitulace pro r. 2019'!$C$4:$AZ$150</definedName>
    <definedName name="Z_C4B9CD89_C33B_425F_8BA3_9108FEF11D82_.wvu.FilterData" localSheetId="0" hidden="1">'rekapitulace pro r. 2019'!$C$4:$AZ$153</definedName>
    <definedName name="Z_C4F85760_8E83_4E28_B830_DEC574627C42_.wvu.FilterData" localSheetId="0" hidden="1">'rekapitulace pro r. 2019'!$AZ$4:$AZ$150</definedName>
    <definedName name="Z_C60F7234_AE7C_4A50_AD50_F2B26D5F3893_.wvu.FilterData" localSheetId="0" hidden="1">'rekapitulace pro r. 2019'!#REF!</definedName>
    <definedName name="Z_C7BD3FE9_EF26_48D9_B130_2129DEDB3449_.wvu.FilterData" localSheetId="0" hidden="1">'rekapitulace pro r. 2019'!#REF!</definedName>
    <definedName name="Z_C8108694_60B4_45CB_83C7_3E190798E615_.wvu.FilterData" localSheetId="0" hidden="1">'rekapitulace pro r. 2019'!#REF!</definedName>
    <definedName name="Z_CAC21046_6B1F_49AA_9899_43288A59FCF1_.wvu.FilterData" localSheetId="0" hidden="1">'rekapitulace pro r. 2019'!$C$4:$AZ$153</definedName>
    <definedName name="Z_CAF39FD7_0DFB_486A_9799_42D34AB5BA2B_.wvu.FilterData" localSheetId="0" hidden="1">'rekapitulace pro r. 2019'!$C$4:$AZ$153</definedName>
    <definedName name="Z_CB1D83F8_5381_4D41_B626_396B480E8AA5_.wvu.FilterData" localSheetId="0" hidden="1">'rekapitulace pro r. 2019'!$AE$4:$AI$57</definedName>
    <definedName name="Z_CBC92FD3_5645_4117_BE87_ED944B53EBB7_.wvu.FilterData" localSheetId="0" hidden="1">'rekapitulace pro r. 2019'!$C$4:$AZ$150</definedName>
    <definedName name="Z_CC03BA33_FC58_401A_B0F3_0BD8F9E6DCB2_.wvu.FilterData" localSheetId="0" hidden="1">'rekapitulace pro r. 2019'!$C$4:$AZ$153</definedName>
    <definedName name="Z_CC19F704_C7A3_4D0D_B65E_971BF5D6AF9C_.wvu.FilterData" localSheetId="0" hidden="1">'rekapitulace pro r. 2019'!$C$4:$AZ$153</definedName>
    <definedName name="Z_CC19F704_C7A3_4D0D_B65E_971BF5D6AF9C_.wvu.PrintTitles" localSheetId="0" hidden="1">'rekapitulace pro r. 2019'!$A:$B,'rekapitulace pro r. 2019'!$1:$4</definedName>
    <definedName name="Z_CD12B211_B899_409E_9A09_089FEFC5639C_.wvu.FilterData" localSheetId="0" hidden="1">'rekapitulace pro r. 2019'!$D$4:$AZ$63</definedName>
    <definedName name="Z_CDE19504_E2CD_48E1_98D6_439A3157EF24_.wvu.FilterData" localSheetId="0" hidden="1">'rekapitulace pro r. 2019'!$B$4:$F$150</definedName>
    <definedName name="Z_CE39FE20_6FAB_4AED_AA81_1C2B88273613_.wvu.FilterData" localSheetId="0" hidden="1">'rekapitulace pro r. 2019'!$D$4:$AZ$63</definedName>
    <definedName name="Z_CEABFBD0_B629_4D12_960F_2AE91D996A7B_.wvu.FilterData" localSheetId="0" hidden="1">'rekapitulace pro r. 2019'!$D$4:$AZ$63</definedName>
    <definedName name="Z_CF054F60_3F82_4A0C_8C46_A2004079AEEC_.wvu.FilterData" localSheetId="0" hidden="1">'rekapitulace pro r. 2019'!$C$4:$AZ$148</definedName>
    <definedName name="Z_CFE1DEC7_B508_4284_A800_991802581D84_.wvu.FilterData" localSheetId="0" hidden="1">'rekapitulace pro r. 2019'!$C$4:$AZ$153</definedName>
    <definedName name="Z_D009E7F3_8EF4_4E8D_B566_9720135D0958_.wvu.FilterData" localSheetId="0" hidden="1">'rekapitulace pro r. 2019'!$A$2:$AZ$150</definedName>
    <definedName name="Z_D07571FE_AC7A_4A2D_94B0_127F0DDB964F_.wvu.FilterData" localSheetId="0" hidden="1">'rekapitulace pro r. 2019'!$D$4:$AZ$63</definedName>
    <definedName name="Z_D083F748_0A2A_4788_BE0D_E538B96C4CB0_.wvu.FilterData" localSheetId="0" hidden="1">'rekapitulace pro r. 2019'!$AE$4:$AI$57</definedName>
    <definedName name="Z_D0ACD930_D309_42DF_928D_CF02096A0C1E_.wvu.FilterData" localSheetId="0" hidden="1">'rekapitulace pro r. 2019'!$C$4:$AZ$150</definedName>
    <definedName name="Z_D133F734_7122_4844_8F73_EC69C7675212_.wvu.FilterData" localSheetId="0" hidden="1">'rekapitulace pro r. 2019'!$D$4:$AZ$150</definedName>
    <definedName name="Z_D143258A_720D_4389_A3C8_9EFCCF6DC4DB_.wvu.FilterData" localSheetId="0" hidden="1">'rekapitulace pro r. 2019'!$D$4:$AZ$63</definedName>
    <definedName name="Z_D2370CDD_5741_46D1_B92B_C50D70D2A579_.wvu.FilterData" localSheetId="0" hidden="1">'rekapitulace pro r. 2019'!$C$4:$AZ$153</definedName>
    <definedName name="Z_D2AA8EDC_E7A9_4DFC_A6BC_9EEBC6833C8E_.wvu.FilterData" localSheetId="0" hidden="1">'rekapitulace pro r. 2019'!$C$4:$AZ$153</definedName>
    <definedName name="Z_D2FAD8E5_4A42_4E5D_9CDF_74F2C31FE62B_.wvu.FilterData" localSheetId="0" hidden="1">'rekapitulace pro r. 2019'!$C$4:$AZ$153</definedName>
    <definedName name="Z_D436459A_900D_4FC9_A05D_91C0ED6106EE_.wvu.FilterData" localSheetId="0" hidden="1">'rekapitulace pro r. 2019'!#REF!</definedName>
    <definedName name="Z_D5258C5A_CED6_46EA_9D41_3EF3D75D95AF_.wvu.FilterData" localSheetId="0" hidden="1">'rekapitulace pro r. 2019'!$C$4:$AZ$153</definedName>
    <definedName name="Z_D5835347_89E6_4681_B0CC_7EBA9D44259C_.wvu.FilterData" localSheetId="0" hidden="1">'rekapitulace pro r. 2019'!$AZ$4:$AZ$150</definedName>
    <definedName name="Z_D6D383EB_FA8F_4DB7_B506_009351E83AAD_.wvu.FilterData" localSheetId="0" hidden="1">'rekapitulace pro r. 2019'!$C$4:$AZ$153</definedName>
    <definedName name="Z_D6DB05B1_397F_4DFD_8DE6_12D29C310C44_.wvu.Cols" localSheetId="0" hidden="1">'rekapitulace pro r. 2019'!#REF!</definedName>
    <definedName name="Z_D6DB05B1_397F_4DFD_8DE6_12D29C310C44_.wvu.FilterData" localSheetId="0" hidden="1">'rekapitulace pro r. 2019'!$C$4:$AZ$153</definedName>
    <definedName name="Z_D6DB05B1_397F_4DFD_8DE6_12D29C310C44_.wvu.PrintTitles" localSheetId="0" hidden="1">'rekapitulace pro r. 2019'!$A:$B,'rekapitulace pro r. 2019'!$1:$4</definedName>
    <definedName name="Z_D6FC7385_81F3_4C64_B7B4_68AA8EB705A6_.wvu.FilterData" localSheetId="0" hidden="1">'rekapitulace pro r. 2019'!$A$4:$AZ$147</definedName>
    <definedName name="Z_D7388A85_F3F6_47A0_9725_663DC93F87E3_.wvu.FilterData" localSheetId="0" hidden="1">'rekapitulace pro r. 2019'!$C$4:$AZ$153</definedName>
    <definedName name="Z_D7AB68E1_9A82_4173_9B91_F69806CF5399_.wvu.FilterData" localSheetId="0" hidden="1">'rekapitulace pro r. 2019'!#REF!</definedName>
    <definedName name="Z_D7FB5A1F_421B_43AD_82B2_06981BEC76F3_.wvu.FilterData" localSheetId="0" hidden="1">'rekapitulace pro r. 2019'!$C$4:$AZ$153</definedName>
    <definedName name="Z_D8756336_F10B_473D_B27D_A12512D8A092_.wvu.FilterData" localSheetId="0" hidden="1">'rekapitulace pro r. 2019'!$C$4:$AZ$153</definedName>
    <definedName name="Z_D8EB1320_3917_462F_901C_8A581B1FD16A_.wvu.FilterData" localSheetId="0" hidden="1">'rekapitulace pro r. 2019'!$C$4:$AZ$150</definedName>
    <definedName name="Z_D928E7EA_2C43_41DD_9EF4_93C3B0E148EE_.wvu.FilterData" localSheetId="0" hidden="1">'rekapitulace pro r. 2019'!$C$4:$AZ$153</definedName>
    <definedName name="Z_DA0992EB_6B7D_4023_9409_C05F5D4ABBB4_.wvu.FilterData" localSheetId="0" hidden="1">'rekapitulace pro r. 2019'!#REF!</definedName>
    <definedName name="Z_DA125483_823F_4B9E_829D_C20E1F4D7514_.wvu.FilterData" localSheetId="0" hidden="1">'rekapitulace pro r. 2019'!$D$4:$AZ$63</definedName>
    <definedName name="Z_DAE6E213_3D8D_4E4C_A46C_EFA9FBADB4DB_.wvu.FilterData" localSheetId="0" hidden="1">'rekapitulace pro r. 2019'!$AE$4:$AI$57</definedName>
    <definedName name="Z_DAF0EAD3_3EA0_4A25_8DD9_948C8676E980_.wvu.FilterData" localSheetId="0" hidden="1">'rekapitulace pro r. 2019'!$C$4:$AZ$153</definedName>
    <definedName name="Z_DBB9E3DD_A798_4BA6_86CB_62C7654AF7C2_.wvu.FilterData" localSheetId="0" hidden="1">'rekapitulace pro r. 2019'!$B$4:$F$150</definedName>
    <definedName name="Z_DDCFC808_48A1_4174_8575_DADB522D22A0_.wvu.FilterData" localSheetId="0" hidden="1">'rekapitulace pro r. 2019'!$AE$4:$AI$57</definedName>
    <definedName name="Z_E18F526E_3662_4F2A_832F_18B708A7FC98_.wvu.FilterData" localSheetId="0" hidden="1">'rekapitulace pro r. 2019'!$A$2:$AZ$153</definedName>
    <definedName name="Z_E18F526E_3662_4F2A_832F_18B708A7FC98_.wvu.PrintTitles" localSheetId="0" hidden="1">'rekapitulace pro r. 2019'!$A:$B,'rekapitulace pro r. 2019'!$1:$4</definedName>
    <definedName name="Z_E1DDE73C_397B_46E5_852C_619C16EC98E3_.wvu.FilterData" localSheetId="0" hidden="1">'rekapitulace pro r. 2019'!$AE$4:$AI$57</definedName>
    <definedName name="Z_E27C4002_35A2_48B4_AF4F_27832C1FFD0E_.wvu.FilterData" localSheetId="0" hidden="1">'rekapitulace pro r. 2019'!#REF!</definedName>
    <definedName name="Z_E310DA9E_AAEE_4E7C_AD7C_887ADABBFE27_.wvu.FilterData" localSheetId="0" hidden="1">'rekapitulace pro r. 2019'!$D$4:$AZ$63</definedName>
    <definedName name="Z_E33EA06E_B28E_4768_86B5_6202472DAC37_.wvu.FilterData" localSheetId="0" hidden="1">'rekapitulace pro r. 2019'!$C$4:$AZ$153</definedName>
    <definedName name="Z_E43512F8_5B5E_4C98_B028_C017219FF044_.wvu.FilterData" localSheetId="0" hidden="1">'rekapitulace pro r. 2019'!#REF!</definedName>
    <definedName name="Z_E57D5CBC_71F0_490E_B85F_757EF8927DAA_.wvu.FilterData" localSheetId="0" hidden="1">'rekapitulace pro r. 2019'!$D$4:$AZ$63</definedName>
    <definedName name="Z_E5AF9B1F_A347_4D24_8DC5_66A1CA2BD16D_.wvu.FilterData" localSheetId="0" hidden="1">'rekapitulace pro r. 2019'!$D$4:$AZ$63</definedName>
    <definedName name="Z_E6FE3D43_AA32_4C50_B275_4F710A5933D8_.wvu.FilterData" localSheetId="0" hidden="1">'rekapitulace pro r. 2019'!$C$4:$AZ$150</definedName>
    <definedName name="Z_E7B31B55_B1A0_4F34_9409_44079880CDDD_.wvu.FilterData" localSheetId="0" hidden="1">'rekapitulace pro r. 2019'!$C$4:$AZ$153</definedName>
    <definedName name="Z_E85FD4D9_C35A_4673_A745_0479BADC3B23_.wvu.FilterData" localSheetId="0" hidden="1">'rekapitulace pro r. 2019'!$C$4:$AZ$150</definedName>
    <definedName name="Z_E89B76AE_ABC7_46EA_BFBE_2DAD8DC2B459_.wvu.FilterData" localSheetId="0" hidden="1">'rekapitulace pro r. 2019'!$D$4:$AZ$63</definedName>
    <definedName name="Z_E8F13626_305D_48FA_BFD2_A4D44CB5A124_.wvu.FilterData" localSheetId="0" hidden="1">'rekapitulace pro r. 2019'!$C$4:$AZ$150</definedName>
    <definedName name="Z_E9BDB633_D74D_4A44_BDF3_4A30B04647D8_.wvu.FilterData" localSheetId="0" hidden="1">'rekapitulace pro r. 2019'!$C$4:$AZ$150</definedName>
    <definedName name="Z_E9C22FF5_75EC_4C04_ABD6_408B88CEC3B9_.wvu.FilterData" localSheetId="0" hidden="1">'rekapitulace pro r. 2019'!$C$4:$AZ$153</definedName>
    <definedName name="Z_E9E53CE9_24F3_4B81_8BCD_6146FBD3348D_.wvu.FilterData" localSheetId="0" hidden="1">'rekapitulace pro r. 2019'!#REF!</definedName>
    <definedName name="Z_EA8F30B2_C419_4FBE_8681_6F4B9D4E44FA_.wvu.FilterData" localSheetId="0" hidden="1">'rekapitulace pro r. 2019'!#REF!</definedName>
    <definedName name="Z_EC8A5345_2A02_4E82_AB2E_13BF9AA06BEE_.wvu.FilterData" localSheetId="0" hidden="1">'rekapitulace pro r. 2019'!$A$2:$AZ$150</definedName>
    <definedName name="Z_ED2AB4F1_1735_49A8_B88D_AA08A9FBF25D_.wvu.FilterData" localSheetId="0" hidden="1">'rekapitulace pro r. 2019'!$C$4:$AZ$153</definedName>
    <definedName name="Z_ED4807F7_1301_4643_AA69_46F2817CCF9E_.wvu.FilterData" localSheetId="0" hidden="1">'rekapitulace pro r. 2019'!$AE$4:$AI$57</definedName>
    <definedName name="Z_F1313BD5_43C5_483D_8067_7BE5FCE53E5A_.wvu.FilterData" localSheetId="0" hidden="1">'rekapitulace pro r. 2019'!$A$2:$AZ$150</definedName>
    <definedName name="Z_F13E7FFF_B46F_45C2_8C93_8A75CE285D97_.wvu.FilterData" localSheetId="0" hidden="1">'rekapitulace pro r. 2019'!$AZ$4:$AZ$150</definedName>
    <definedName name="Z_F146303A_422F_4031_B192_237C4CC1A8B7_.wvu.FilterData" localSheetId="0" hidden="1">'rekapitulace pro r. 2019'!$A$2:$AZ$153</definedName>
    <definedName name="Z_F1F38FDC_2C00_495F_8FB9_F8BA8BB269B2_.wvu.FilterData" localSheetId="0" hidden="1">'rekapitulace pro r. 2019'!$A$2:$AZ$150</definedName>
    <definedName name="Z_F292DB3E_B34F_4000_8BFC_3E7A91907B5E_.wvu.FilterData" localSheetId="0" hidden="1">'rekapitulace pro r. 2019'!$C$4:$AZ$150</definedName>
    <definedName name="Z_F2D625EB_2649_4323_8CA4_9B4601237A96_.wvu.FilterData" localSheetId="0" hidden="1">'rekapitulace pro r. 2019'!$C$4:$AZ$153</definedName>
    <definedName name="Z_F2F63767_EA4B_4C54_A90E_E6730C9015A3_.wvu.FilterData" localSheetId="0" hidden="1">'rekapitulace pro r. 2019'!$C$4:$AZ$153</definedName>
    <definedName name="Z_F3D1AC9C_FE0D_438A_88AC_8D3A8FAAA497_.wvu.Cols" localSheetId="0" hidden="1">'rekapitulace pro r. 2019'!#REF!,'rekapitulace pro r. 2019'!#REF!,'rekapitulace pro r. 2019'!#REF!</definedName>
    <definedName name="Z_F3D1AC9C_FE0D_438A_88AC_8D3A8FAAA497_.wvu.FilterData" localSheetId="0" hidden="1">'rekapitulace pro r. 2019'!$D$4:$AZ$63</definedName>
    <definedName name="Z_F3D1AC9C_FE0D_438A_88AC_8D3A8FAAA497_.wvu.PrintTitles" localSheetId="0" hidden="1">'rekapitulace pro r. 2019'!$A:$B,'rekapitulace pro r. 2019'!$2:$4</definedName>
    <definedName name="Z_F3F60F77_A5EA_4E9E_849E_A8F47C65173C_.wvu.FilterData" localSheetId="0" hidden="1">'rekapitulace pro r. 2019'!$D$4:$AZ$63</definedName>
    <definedName name="Z_F58E96A6_7FE1_4D44_A1BA_5CC1A0899A23_.wvu.FilterData" localSheetId="0" hidden="1">'rekapitulace pro r. 2019'!$C$4:$AZ$153</definedName>
    <definedName name="Z_F5B550DD_DB11_49EA_92DA_CBF0FB05EFAF_.wvu.FilterData" localSheetId="0" hidden="1">'rekapitulace pro r. 2019'!$A$2:$AZ$150</definedName>
    <definedName name="Z_F5DE1C9B_F8F7_4DBB_A63B_04D80C3C88C4_.wvu.FilterData" localSheetId="0" hidden="1">'rekapitulace pro r. 2019'!$A$2:$AZ$150</definedName>
    <definedName name="Z_F639FEFD_8C2F_4504_9D6B_2F9C87A5F4DC_.wvu.FilterData" localSheetId="0" hidden="1">'rekapitulace pro r. 2019'!$A$4:$AZ$147</definedName>
    <definedName name="Z_F66B930A_F4A5_4357_A932_87D66427A5A7_.wvu.FilterData" localSheetId="0" hidden="1">'rekapitulace pro r. 2019'!$A$2:$AZ$150</definedName>
    <definedName name="Z_F67B5DD5_810A_433D_8D4D_9E366EB29844_.wvu.FilterData" localSheetId="0" hidden="1">'rekapitulace pro r. 2019'!$C$4:$AZ$153</definedName>
    <definedName name="Z_F6CB4AE8_AADB_41CA_8A6A_6AC2BE57684A_.wvu.FilterData" localSheetId="0" hidden="1">'rekapitulace pro r. 2019'!#REF!</definedName>
    <definedName name="Z_F7571919_C1C9_47D0_8677_2E947D0250BF_.wvu.FilterData" localSheetId="0" hidden="1">'rekapitulace pro r. 2019'!$C$4:$AZ$153</definedName>
    <definedName name="Z_F866F523_F315_41D1_81F1_8D98650DBDF6_.wvu.FilterData" localSheetId="0" hidden="1">'rekapitulace pro r. 2019'!$AE$4:$AI$57</definedName>
    <definedName name="Z_F8C0D839_706D_450F_996A_EAF282418ECE_.wvu.FilterData" localSheetId="0" hidden="1">'rekapitulace pro r. 2019'!#REF!</definedName>
    <definedName name="Z_F8FD2750_24E5_46D2_A862_5FD94F633C1C_.wvu.FilterData" localSheetId="0" hidden="1">'rekapitulace pro r. 2019'!$C$4:$AZ$153</definedName>
    <definedName name="Z_F8FFFAAD_62C1_4EF9_A7C6_7D364EAE9AE2_.wvu.FilterData" localSheetId="0" hidden="1">'rekapitulace pro r. 2019'!$AZ$4:$AZ$150</definedName>
    <definedName name="Z_F90D30A2_F805_424E_B2D8_DAE03F389B4F_.wvu.FilterData" localSheetId="0" hidden="1">'rekapitulace pro r. 2019'!$C$4:$AZ$153</definedName>
    <definedName name="Z_F9412045_96A3_4547_A4BF_2DD72C6EFB7A_.wvu.FilterData" localSheetId="0" hidden="1">'rekapitulace pro r. 2019'!$A$2:$AZ$150</definedName>
    <definedName name="Z_F9D0E7DC_A30D_4363_965B_B869687F2E7B_.wvu.FilterData" localSheetId="0" hidden="1">'rekapitulace pro r. 2019'!$C$4:$AZ$153</definedName>
    <definedName name="Z_FB107357_1E47_4800_8434_81EDBC5D2FDD_.wvu.FilterData" localSheetId="0" hidden="1">'rekapitulace pro r. 2019'!$C$4:$AZ$148</definedName>
    <definedName name="Z_FB2AF93A_82BC_4622_BB5B_54CB5003CB81_.wvu.FilterData" localSheetId="0" hidden="1">'rekapitulace pro r. 2019'!$A$2:$AZ$150</definedName>
    <definedName name="Z_FBBC326D_D4D9_46A9_A766_6D75E63F40EC_.wvu.FilterData" localSheetId="0" hidden="1">'rekapitulace pro r. 2019'!#REF!</definedName>
    <definedName name="Z_FC0502DB_4990_4792_B74C_9DDC4DF42650_.wvu.FilterData" localSheetId="0" hidden="1">'rekapitulace pro r. 2019'!$C$4:$AZ$153</definedName>
    <definedName name="Z_FC72C826_3014_4B02_997F_4B83B610CE13_.wvu.FilterData" localSheetId="0" hidden="1">'rekapitulace pro r. 2019'!#REF!</definedName>
    <definedName name="Z_FC967DE8_1CA1_48B3_81AB_37BBEC65F5D5_.wvu.FilterData" localSheetId="0" hidden="1">'rekapitulace pro r. 2019'!$C$4:$AZ$153</definedName>
    <definedName name="Z_FCA7C4D0_F184_4FFA_BC07_E6B01D6F8563_.wvu.FilterData" localSheetId="0" hidden="1">'rekapitulace pro r. 2019'!$A$3:$AZ$148</definedName>
    <definedName name="Z_FCA9C395_7740_4D59_B2AF_7B3B8834ADF4_.wvu.FilterData" localSheetId="0" hidden="1">'rekapitulace pro r. 2019'!$AE$4:$AI$57</definedName>
    <definedName name="Z_FCC10358_9EE5_43B9_AAAC_502572BC39F1_.wvu.FilterData" localSheetId="0" hidden="1">'rekapitulace pro r. 2019'!#REF!</definedName>
    <definedName name="Z_FD8EA892_D3D8_40C4_A7D8_FF2F4D295907_.wvu.FilterData" localSheetId="0" hidden="1">'rekapitulace pro r. 2019'!$C$4:$AZ$153</definedName>
    <definedName name="Z_FD98EB95_8BB0_4C85_A3A7_529968E529E8_.wvu.FilterData" localSheetId="0" hidden="1">'rekapitulace pro r. 2019'!$D$4:$AZ$63</definedName>
    <definedName name="Z_FDEC49BF_F78F_4770_B477_B89702F92A26_.wvu.FilterData" localSheetId="0" hidden="1">'rekapitulace pro r. 2019'!#REF!</definedName>
    <definedName name="Z_FDF2D171_D053_4B0B_A629_1EEF4D9B9E6A_.wvu.FilterData" localSheetId="0" hidden="1">'rekapitulace pro r. 2019'!$C$4:$AZ$153</definedName>
    <definedName name="Z_FE02AECB_5226_441D_BB2C_D46D77571228_.wvu.FilterData" localSheetId="0" hidden="1">'rekapitulace pro r. 2019'!$C$4:$AZ$153</definedName>
    <definedName name="Z_FE72A262_5F60_4734_BA37_E1F53DE32186_.wvu.FilterData" localSheetId="0" hidden="1">'rekapitulace pro r. 2019'!$C$4:$AZ$153</definedName>
    <definedName name="Z_FE72A262_5F60_4734_BA37_E1F53DE32186_.wvu.PrintTitles" localSheetId="0" hidden="1">'rekapitulace pro r. 2019'!$A:$B,'rekapitulace pro r. 2019'!$1:$4</definedName>
    <definedName name="Z_FEC75DED_4806_4334_8CA9_51F062E995D5_.wvu.FilterData" localSheetId="0" hidden="1">'rekapitulace pro r. 2019'!#REF!</definedName>
    <definedName name="Z_FEE0BD9D_74E2_4A4F_B54A_45E54A47EF84_.wvu.FilterData" localSheetId="0" hidden="1">'rekapitulace pro r. 2019'!$D$4:$AZ$63</definedName>
  </definedNames>
  <calcPr calcId="152511"/>
  <customWorkbookViews>
    <customWorkbookView name="tatka – osobní zobrazení" guid="{868BB31A-B62A-4E13-BB0F-634131570483}" mergeInterval="0" personalView="1" maximized="1" xWindow="-8" yWindow="-8" windowWidth="1296" windowHeight="1000" activeSheetId="1"/>
    <customWorkbookView name="395 – osobní zobrazení" guid="{D6DB05B1-397F-4DFD-8DE6-12D29C310C44}" mergeInterval="0" personalView="1" xWindow="57" windowWidth="1791" windowHeight="1022" activeSheetId="1"/>
    <customWorkbookView name="Jarkovský Václav Ing. – osobní zobrazení" guid="{648EDD87-2654-4B80-BBE4-7C270B7F7285}" mergeInterval="0" personalView="1" maximized="1" xWindow="-8" yWindow="-8" windowWidth="1936" windowHeight="1056" activeSheetId="1"/>
    <customWorkbookView name="Jan Vaníček – osobní zobrazení" guid="{CC19F704-C7A3-4D0D-B65E-971BF5D6AF9C}" mergeInterval="0" personalView="1" maximized="1" xWindow="-8" yWindow="-8" windowWidth="1936" windowHeight="1056" activeSheetId="1"/>
    <customWorkbookView name="340 – osobní zobrazení" guid="{04917EA0-AEB4-44DB-A74D-B68FB737E1D8}" mergeInterval="0" personalView="1" maximized="1" xWindow="-8" yWindow="-8" windowWidth="1616" windowHeight="876" activeSheetId="1"/>
    <customWorkbookView name="213 – osobní zobrazení" guid="{972E7F8C-31AC-4DFF-B689-2F9F300E0209}" mergeInterval="0" personalView="1" maximized="1" xWindow="-8" yWindow="-8" windowWidth="1936" windowHeight="1056" activeSheetId="1"/>
    <customWorkbookView name="Václav Jarkovský - vlastní zobrazení" guid="{FE72A262-5F60-4734-BA37-E1F53DE32186}" mergeInterval="0" personalView="1" xWindow="10" yWindow="32" windowWidth="1276" windowHeight="739" activeSheetId="1"/>
    <customWorkbookView name="395 - vlastní zobrazení" guid="{3D139D5F-E81C-49AC-B722-61A6B21833C7}" mergeInterval="0" personalView="1" maximized="1" xWindow="1" yWindow="1" windowWidth="1788" windowHeight="785" activeSheetId="1"/>
    <customWorkbookView name="340 - vlastní zobrazení" guid="{21FB03B5-FEC1-457E-9D5D-AEAF28571CD0}" mergeInterval="0" personalView="1" maximized="1" xWindow="1" yWindow="1" windowWidth="1596" windowHeight="670" activeSheetId="1"/>
    <customWorkbookView name="213 - vlastní zobrazení" guid="{E18F526E-3662-4F2A-832F-18B708A7FC98}" mergeInterval="0" personalView="1" maximized="1" xWindow="1" yWindow="1" windowWidth="1276" windowHeight="799" activeSheetId="1"/>
    <customWorkbookView name="Alena Kopřivová - vlastní zobrazení" guid="{DBB9E3DD-A798-4BA6-86CB-62C7654AF7C2}" mergeInterval="0" personalView="1" maximized="1" xWindow="1" yWindow="1" windowWidth="1276" windowHeight="794" activeSheetId="1"/>
    <customWorkbookView name="387 - vlastní zobrazení" guid="{C912630A-CE1E-43BF-93A5-907EB893AE9F}" mergeInterval="0" personalView="1" maximized="1" xWindow="1" yWindow="1" windowWidth="1276" windowHeight="743" activeSheetId="1"/>
    <customWorkbookView name="V. Jarkovský - vlastní zobrazení" guid="{73A9278F-ACD2-46CC-90F0-5FE6E8646A78}" mergeInterval="0" personalView="1" maximized="1" xWindow="1" yWindow="1" windowWidth="1280" windowHeight="803" activeSheetId="1"/>
    <customWorkbookView name="340 - vlastní pohled" guid="{9FDDAA86-AF96-4D9B-BEAF-E6D32D874E90}" mergeInterval="0" personalView="1" maximized="1" windowWidth="1276" windowHeight="852" activeSheetId="1"/>
    <customWorkbookView name="395 - vlastní pohled" guid="{0D75C6D6-0D23-4498-AFA9-F81199E1F510}" mergeInterval="0" personalView="1" maximized="1" windowWidth="1276" windowHeight="852" activeSheetId="1"/>
    <customWorkbookView name="SM841 - vlastní pohled" guid="{16DB59CC-AD35-46AF-86E6-9754EC16E66C}" mergeInterval="0" personalView="1" maximized="1" windowWidth="1276" windowHeight="786" activeSheetId="1"/>
    <customWorkbookView name="sm387 - vlastní pohled" guid="{4F6545A6-568C-4395-A38E-00A03A6331A8}" mergeInterval="0" personalView="1" maximized="1" windowWidth="1020" windowHeight="605" activeSheetId="1"/>
    <customWorkbookView name="Třísková Dana - vlastní pohled" guid="{472D8D96-9E0B-48AA-8BD5-80586558172E}" mergeInterval="0" personalView="1" maximized="1" windowWidth="1020" windowHeight="605" activeSheetId="1"/>
    <customWorkbookView name="Volfová Hana - vlastní pohled" guid="{20607AA2-6209-48E5-800E-CE55AB9B3BBF}" mergeInterval="0" personalView="1" maximized="1" windowWidth="1020" windowHeight="605" activeSheetId="1"/>
    <customWorkbookView name="Jarkovský Václav - vlastní pohled" guid="{186A3392-E96B-4857-95EE-E26001ED6B85}" mergeInterval="0" personalView="1" maximized="1" windowWidth="1020" windowHeight="605" activeSheetId="1"/>
    <customWorkbookView name="VJ - vlastní pohled" guid="{5C56AF04-5BD7-11D7-A5C2-B622CBA17847}" mergeInterval="0" personalView="1" maximized="1" windowWidth="1020" windowHeight="650" activeSheetId="1" showStatusbar="0"/>
    <customWorkbookView name="Ludmila Šperková - vlastní pohled" guid="{B2D20EA2-AB1E-474D-9FDB-B8A61C912297}" mergeInterval="0" personalView="1" maximized="1" windowWidth="1020" windowHeight="579" tabRatio="358" activeSheetId="1"/>
    <customWorkbookView name="V.Jarkovský - vlastní pohled" guid="{B45F1B8F-13AA-4970-BA9A-C39B2F8FFA63}" mergeInterval="0" personalView="1" maximized="1" windowWidth="1276" windowHeight="852" activeSheetId="1"/>
    <customWorkbookView name="sm395 - vlastní pohled" guid="{1D888E37-2224-47B8-BBCA-8AE3DB477E24}" mergeInterval="0" personalView="1" maximized="1" windowWidth="1020" windowHeight="605" activeSheetId="1" showComments="commIndAndComment"/>
    <customWorkbookView name="387 - vlastní pohled" guid="{F3D1AC9C-FE0D-438A-88AC-8D3A8FAAA497}" mergeInterval="0" personalView="1" maximized="1" windowWidth="1276" windowHeight="822" activeSheetId="1"/>
    <customWorkbookView name="841 - vlastní pohled" guid="{42C77DEA-95AC-4A20-8DF3-B83B09926CE9}" mergeInterval="0" personalView="1" maximized="1" windowWidth="1250" windowHeight="859" activeSheetId="1"/>
    <customWorkbookView name="Pavla Klodová - vlastní zobrazení" guid="{457267F0-EEA0-4644-991E-A27CA2C23373}" mergeInterval="0" personalView="1" maximized="1" xWindow="1" yWindow="1" windowWidth="1276" windowHeight="771" activeSheetId="1"/>
    <customWorkbookView name="Jan Vaníček - vlastní zobrazení" guid="{F58E96A6-7FE1-4D44-A1BA-5CC1A0899A23}" mergeInterval="0" personalView="1" xWindow="9" yWindow="31" windowWidth="1264" windowHeight="696" activeSheetId="1"/>
    <customWorkbookView name="Středová Drahomíra Bc. – osobní zobrazení" guid="{5FC9C78E-5B53-4558-848D-02C7639ADF8F}" mergeInterval="0" personalView="1" maximized="1" xWindow="-8" yWindow="-8" windowWidth="1936" windowHeight="1056" activeSheetId="1" showComments="commIndAndComment"/>
    <customWorkbookView name="Steklíková Dagmar – osobní zobrazení" guid="{7A694604-DFE4-434C-BF7B-7E97A9C037D7}" mergeInterval="0" personalView="1" maximized="1" xWindow="-8" yWindow="-8" windowWidth="1936" windowHeight="1056" activeSheetId="1"/>
  </customWorkbookViews>
</workbook>
</file>

<file path=xl/calcChain.xml><?xml version="1.0" encoding="utf-8"?>
<calcChain xmlns="http://schemas.openxmlformats.org/spreadsheetml/2006/main">
  <c r="BB145" i="1" l="1"/>
  <c r="BB143" i="1"/>
  <c r="BB141" i="1"/>
  <c r="BB139" i="1"/>
  <c r="BB137" i="1"/>
  <c r="BB135" i="1"/>
  <c r="BB133" i="1"/>
  <c r="BB131" i="1"/>
  <c r="BB129" i="1"/>
  <c r="BB127" i="1"/>
  <c r="BB125" i="1"/>
  <c r="BB123" i="1"/>
  <c r="BB121" i="1"/>
  <c r="BB119" i="1"/>
  <c r="BB117" i="1"/>
  <c r="BB115" i="1"/>
  <c r="BB113" i="1"/>
  <c r="BB111" i="1"/>
  <c r="BB109" i="1"/>
  <c r="BB107" i="1"/>
  <c r="BB105" i="1"/>
  <c r="BB103" i="1"/>
  <c r="BB101" i="1"/>
  <c r="BB99" i="1"/>
  <c r="BB97" i="1"/>
  <c r="BB95" i="1"/>
  <c r="BB93" i="1"/>
  <c r="BB91" i="1"/>
  <c r="BB89" i="1"/>
  <c r="BB87" i="1"/>
  <c r="BB85" i="1"/>
  <c r="BB83" i="1"/>
  <c r="BB81" i="1"/>
  <c r="BB79" i="1"/>
  <c r="BB77" i="1"/>
  <c r="BB75" i="1"/>
  <c r="BB73" i="1"/>
  <c r="BB71" i="1"/>
  <c r="BB69" i="1"/>
  <c r="BB67" i="1"/>
  <c r="BB65" i="1"/>
  <c r="BB63" i="1"/>
  <c r="BB61" i="1"/>
  <c r="BB59" i="1"/>
  <c r="BB57" i="1"/>
  <c r="BB55" i="1"/>
  <c r="BB53" i="1"/>
  <c r="BB51" i="1"/>
  <c r="BB49" i="1"/>
  <c r="BB47" i="1"/>
  <c r="BB45" i="1"/>
  <c r="BB43" i="1"/>
  <c r="BB41" i="1"/>
  <c r="BB39" i="1"/>
  <c r="BB37" i="1"/>
  <c r="BB35" i="1"/>
  <c r="BB33" i="1"/>
  <c r="BB31" i="1"/>
  <c r="BB29" i="1"/>
  <c r="BB27" i="1"/>
  <c r="BB25" i="1"/>
  <c r="BB23" i="1"/>
  <c r="BB21" i="1"/>
  <c r="BB19" i="1"/>
  <c r="BB17" i="1"/>
  <c r="BB15" i="1"/>
  <c r="BB13" i="1"/>
  <c r="BB11" i="1"/>
  <c r="BB9" i="1"/>
  <c r="BB7" i="1"/>
  <c r="BB5" i="1"/>
  <c r="AW45" i="1" l="1"/>
  <c r="AU45" i="1"/>
  <c r="AU36" i="1"/>
  <c r="AW36" i="1"/>
  <c r="AK146" i="1" l="1"/>
  <c r="AK145" i="1"/>
  <c r="AK144" i="1"/>
  <c r="AK143" i="1"/>
  <c r="AK142" i="1"/>
  <c r="AK141" i="1"/>
  <c r="AK140" i="1"/>
  <c r="AK139" i="1"/>
  <c r="AK138" i="1"/>
  <c r="AK137" i="1"/>
  <c r="AK136" i="1"/>
  <c r="AK135" i="1"/>
  <c r="AK134" i="1"/>
  <c r="AK133" i="1"/>
  <c r="AK132" i="1"/>
  <c r="AK131" i="1"/>
  <c r="AK130" i="1"/>
  <c r="AK129" i="1"/>
  <c r="AK128" i="1"/>
  <c r="AK127" i="1"/>
  <c r="AK126" i="1"/>
  <c r="AK125" i="1"/>
  <c r="AK124" i="1"/>
  <c r="AK123" i="1"/>
  <c r="AK122" i="1"/>
  <c r="AK121" i="1"/>
  <c r="AK120" i="1"/>
  <c r="AK119" i="1"/>
  <c r="AK118" i="1"/>
  <c r="AK117" i="1"/>
  <c r="AK116" i="1"/>
  <c r="AK115" i="1"/>
  <c r="AK114" i="1"/>
  <c r="AK113" i="1"/>
  <c r="AK112" i="1"/>
  <c r="AK111" i="1"/>
  <c r="AK110" i="1"/>
  <c r="AK109" i="1"/>
  <c r="AK108" i="1"/>
  <c r="AK107" i="1"/>
  <c r="AK106" i="1"/>
  <c r="AK105" i="1"/>
  <c r="AK104" i="1"/>
  <c r="AK103" i="1"/>
  <c r="AK102" i="1"/>
  <c r="AK101" i="1"/>
  <c r="AK100" i="1"/>
  <c r="AK99" i="1"/>
  <c r="AK98" i="1"/>
  <c r="AK97" i="1"/>
  <c r="AK96" i="1"/>
  <c r="AK95" i="1"/>
  <c r="AK94" i="1"/>
  <c r="AK93" i="1"/>
  <c r="AK92" i="1"/>
  <c r="AK91" i="1"/>
  <c r="AK90" i="1"/>
  <c r="AK89" i="1"/>
  <c r="AK88" i="1"/>
  <c r="AK87" i="1"/>
  <c r="AK86" i="1"/>
  <c r="AK85" i="1"/>
  <c r="AK84" i="1"/>
  <c r="AK83" i="1"/>
  <c r="AK82" i="1"/>
  <c r="AK81" i="1"/>
  <c r="AK80" i="1"/>
  <c r="AK79" i="1"/>
  <c r="AK78" i="1"/>
  <c r="AK77" i="1"/>
  <c r="AK76" i="1"/>
  <c r="AK75" i="1"/>
  <c r="AK74" i="1"/>
  <c r="AK73" i="1"/>
  <c r="AK72" i="1"/>
  <c r="AK71" i="1"/>
  <c r="AK70" i="1"/>
  <c r="AK69" i="1"/>
  <c r="AK68" i="1"/>
  <c r="AK67" i="1"/>
  <c r="AK66" i="1"/>
  <c r="AK65" i="1"/>
  <c r="AK64" i="1"/>
  <c r="AK63" i="1"/>
  <c r="AK62" i="1"/>
  <c r="AK61" i="1"/>
  <c r="AK60" i="1"/>
  <c r="AK59" i="1"/>
  <c r="AK58" i="1"/>
  <c r="AK57" i="1"/>
  <c r="AK56" i="1"/>
  <c r="AK55" i="1"/>
  <c r="AK54" i="1"/>
  <c r="AK53" i="1"/>
  <c r="AK52" i="1"/>
  <c r="AK51" i="1"/>
  <c r="AK50" i="1"/>
  <c r="AK49" i="1"/>
  <c r="AK48" i="1"/>
  <c r="AK47" i="1"/>
  <c r="AK46" i="1"/>
  <c r="AK45" i="1"/>
  <c r="AK44" i="1"/>
  <c r="AK43" i="1"/>
  <c r="AK42" i="1"/>
  <c r="AK41" i="1"/>
  <c r="AK40" i="1"/>
  <c r="AK39" i="1"/>
  <c r="AK38" i="1"/>
  <c r="AK37" i="1"/>
  <c r="AK36" i="1"/>
  <c r="AK35" i="1"/>
  <c r="AK34" i="1"/>
  <c r="AK33" i="1"/>
  <c r="AK32" i="1"/>
  <c r="AK31" i="1"/>
  <c r="AK30" i="1"/>
  <c r="AK29" i="1"/>
  <c r="AK28" i="1"/>
  <c r="AK27" i="1"/>
  <c r="AK26" i="1"/>
  <c r="AK25" i="1"/>
  <c r="AK24" i="1"/>
  <c r="AK23" i="1"/>
  <c r="AK22" i="1"/>
  <c r="AK21" i="1"/>
  <c r="AK20" i="1"/>
  <c r="AK19" i="1"/>
  <c r="AK18" i="1"/>
  <c r="AK17" i="1"/>
  <c r="AK16" i="1"/>
  <c r="AK15" i="1"/>
  <c r="AK14" i="1"/>
  <c r="AK13" i="1"/>
  <c r="AK12" i="1"/>
  <c r="AK11" i="1"/>
  <c r="AK10" i="1"/>
  <c r="AK9" i="1"/>
  <c r="AK8" i="1"/>
  <c r="AK7" i="1"/>
  <c r="AK6" i="1"/>
  <c r="AD5" i="1"/>
  <c r="AB145" i="1"/>
  <c r="AB143" i="1"/>
  <c r="AB141" i="1"/>
  <c r="AB139" i="1"/>
  <c r="AB137" i="1"/>
  <c r="AB135" i="1"/>
  <c r="AB133" i="1"/>
  <c r="AB131" i="1"/>
  <c r="AB129" i="1"/>
  <c r="AB127" i="1"/>
  <c r="AB123" i="1"/>
  <c r="AB119" i="1"/>
  <c r="AB117" i="1"/>
  <c r="AB113" i="1"/>
  <c r="AB111" i="1"/>
  <c r="AB109" i="1"/>
  <c r="AB107" i="1"/>
  <c r="AB105" i="1"/>
  <c r="AB103" i="1"/>
  <c r="AB101" i="1"/>
  <c r="AB99" i="1"/>
  <c r="AB97" i="1"/>
  <c r="AB95" i="1"/>
  <c r="AB93" i="1"/>
  <c r="AB91" i="1"/>
  <c r="AB89" i="1"/>
  <c r="AB87" i="1"/>
  <c r="AB85" i="1"/>
  <c r="AB83" i="1"/>
  <c r="AB77" i="1"/>
  <c r="AB73" i="1"/>
  <c r="AB71" i="1"/>
  <c r="AB69" i="1"/>
  <c r="AB67" i="1"/>
  <c r="AB65" i="1"/>
  <c r="AB63" i="1"/>
  <c r="AB61" i="1"/>
  <c r="AB57" i="1"/>
  <c r="AB55" i="1"/>
  <c r="AB53" i="1"/>
  <c r="AB51" i="1"/>
  <c r="AB47" i="1"/>
  <c r="AB45" i="1"/>
  <c r="AB43" i="1"/>
  <c r="AB41" i="1"/>
  <c r="AB39" i="1"/>
  <c r="AB37" i="1"/>
  <c r="AB35" i="1"/>
  <c r="AB33" i="1"/>
  <c r="AB31" i="1"/>
  <c r="AB29" i="1"/>
  <c r="AB25" i="1"/>
  <c r="AB23" i="1"/>
  <c r="AB21" i="1"/>
  <c r="AB19" i="1"/>
  <c r="AB17" i="1"/>
  <c r="AB15" i="1"/>
  <c r="AB13" i="1"/>
  <c r="AB11" i="1"/>
  <c r="AB7" i="1"/>
  <c r="AB5" i="1"/>
  <c r="AB9" i="1" l="1"/>
  <c r="AB27" i="1"/>
  <c r="AB79" i="1"/>
  <c r="AB81" i="1"/>
  <c r="AB125" i="1"/>
  <c r="AB75" i="1"/>
  <c r="AB59" i="1"/>
  <c r="AB115" i="1"/>
  <c r="AB121" i="1"/>
  <c r="AB49" i="1"/>
  <c r="AD41" i="1" l="1"/>
  <c r="AG150" i="1" l="1"/>
  <c r="AG149" i="1"/>
  <c r="AG147" i="1"/>
  <c r="T147" i="1" l="1"/>
  <c r="T151" i="1" s="1"/>
  <c r="AD43" i="1" l="1"/>
  <c r="AF147" i="1" l="1"/>
  <c r="AT113" i="1" l="1"/>
  <c r="AL143" i="1" l="1"/>
  <c r="AL135" i="1"/>
  <c r="AL133" i="1"/>
  <c r="AL127" i="1"/>
  <c r="AL125" i="1"/>
  <c r="AL119" i="1"/>
  <c r="AL113" i="1"/>
  <c r="AL101" i="1"/>
  <c r="AL99" i="1"/>
  <c r="AL81" i="1"/>
  <c r="AL77" i="1"/>
  <c r="AL75" i="1"/>
  <c r="AL63" i="1"/>
  <c r="AL57" i="1"/>
  <c r="AL55" i="1"/>
  <c r="AL53" i="1"/>
  <c r="AL51" i="1"/>
  <c r="AL49" i="1"/>
  <c r="AL39" i="1"/>
  <c r="AL17" i="1"/>
  <c r="E150" i="1" l="1"/>
  <c r="E149" i="1"/>
  <c r="E147" i="1"/>
  <c r="AO147" i="1" l="1"/>
  <c r="AY150" i="1"/>
  <c r="AX150" i="1"/>
  <c r="AY149" i="1"/>
  <c r="AX149" i="1"/>
  <c r="AO150" i="1"/>
  <c r="AO149" i="1"/>
  <c r="AF150" i="1"/>
  <c r="AF149" i="1"/>
  <c r="AA150" i="1"/>
  <c r="AA149" i="1"/>
  <c r="AT66" i="1" l="1"/>
  <c r="AT65" i="1"/>
  <c r="AT146" i="1"/>
  <c r="AZ65" i="1" l="1"/>
  <c r="N150" i="1" l="1"/>
  <c r="N149" i="1"/>
  <c r="N147" i="1"/>
  <c r="AT83" i="1"/>
  <c r="AT64" i="1" l="1"/>
  <c r="P146" i="1" l="1"/>
  <c r="P145" i="1"/>
  <c r="P144" i="1"/>
  <c r="P143" i="1"/>
  <c r="P142" i="1"/>
  <c r="P141" i="1"/>
  <c r="P140" i="1"/>
  <c r="P139" i="1"/>
  <c r="P138" i="1"/>
  <c r="P137" i="1"/>
  <c r="P136" i="1"/>
  <c r="P135" i="1"/>
  <c r="V135" i="1" s="1"/>
  <c r="P134" i="1"/>
  <c r="P133" i="1"/>
  <c r="P132" i="1"/>
  <c r="P131" i="1"/>
  <c r="P130" i="1"/>
  <c r="P129" i="1"/>
  <c r="P128" i="1"/>
  <c r="P127" i="1"/>
  <c r="P126" i="1"/>
  <c r="P125" i="1"/>
  <c r="P124" i="1"/>
  <c r="P123" i="1"/>
  <c r="P122" i="1"/>
  <c r="P121" i="1"/>
  <c r="P120" i="1"/>
  <c r="P119" i="1"/>
  <c r="P118" i="1"/>
  <c r="P117" i="1"/>
  <c r="P116" i="1"/>
  <c r="P115" i="1"/>
  <c r="P114" i="1"/>
  <c r="P113" i="1"/>
  <c r="P112" i="1"/>
  <c r="P111" i="1"/>
  <c r="P110" i="1"/>
  <c r="P109" i="1"/>
  <c r="P108" i="1"/>
  <c r="P107" i="1"/>
  <c r="P106" i="1"/>
  <c r="P105" i="1"/>
  <c r="P104" i="1"/>
  <c r="P103" i="1"/>
  <c r="P102" i="1"/>
  <c r="P101" i="1"/>
  <c r="P100" i="1"/>
  <c r="P99" i="1"/>
  <c r="P98" i="1"/>
  <c r="P97" i="1"/>
  <c r="P96" i="1"/>
  <c r="P95" i="1"/>
  <c r="P94" i="1"/>
  <c r="P93" i="1"/>
  <c r="P92" i="1"/>
  <c r="P91" i="1"/>
  <c r="P90" i="1"/>
  <c r="P89" i="1"/>
  <c r="P88" i="1"/>
  <c r="P87" i="1"/>
  <c r="P86" i="1"/>
  <c r="P85" i="1"/>
  <c r="P84" i="1"/>
  <c r="P83" i="1"/>
  <c r="P82" i="1"/>
  <c r="P81" i="1"/>
  <c r="P80" i="1"/>
  <c r="P79" i="1"/>
  <c r="P78" i="1"/>
  <c r="P77" i="1"/>
  <c r="P76" i="1"/>
  <c r="P75" i="1"/>
  <c r="P74" i="1"/>
  <c r="P73" i="1"/>
  <c r="P72" i="1"/>
  <c r="P71" i="1"/>
  <c r="P70" i="1"/>
  <c r="P69" i="1"/>
  <c r="P68" i="1"/>
  <c r="P67" i="1"/>
  <c r="P66" i="1"/>
  <c r="P65" i="1"/>
  <c r="P64" i="1"/>
  <c r="P63" i="1"/>
  <c r="P62" i="1"/>
  <c r="P61" i="1"/>
  <c r="P60" i="1"/>
  <c r="P59" i="1"/>
  <c r="P58" i="1"/>
  <c r="P57" i="1"/>
  <c r="P56" i="1"/>
  <c r="P55" i="1"/>
  <c r="P54" i="1"/>
  <c r="P53" i="1"/>
  <c r="P52" i="1"/>
  <c r="P51" i="1"/>
  <c r="P50" i="1"/>
  <c r="P49" i="1"/>
  <c r="P48" i="1"/>
  <c r="P47" i="1"/>
  <c r="P46" i="1"/>
  <c r="P45" i="1"/>
  <c r="V45" i="1" s="1"/>
  <c r="P44" i="1"/>
  <c r="P43" i="1"/>
  <c r="P42" i="1"/>
  <c r="P41" i="1"/>
  <c r="P40" i="1"/>
  <c r="P39" i="1"/>
  <c r="P38" i="1"/>
  <c r="P37" i="1"/>
  <c r="P36" i="1"/>
  <c r="V36" i="1" s="1"/>
  <c r="P35" i="1"/>
  <c r="P34" i="1"/>
  <c r="P33" i="1"/>
  <c r="P30" i="1"/>
  <c r="P29" i="1"/>
  <c r="P28" i="1"/>
  <c r="P27" i="1"/>
  <c r="P26" i="1"/>
  <c r="P25" i="1"/>
  <c r="P24" i="1"/>
  <c r="P23" i="1"/>
  <c r="P22" i="1"/>
  <c r="P21" i="1"/>
  <c r="P20" i="1"/>
  <c r="P19" i="1"/>
  <c r="P18" i="1"/>
  <c r="P17" i="1"/>
  <c r="P16" i="1"/>
  <c r="P15" i="1"/>
  <c r="P14" i="1"/>
  <c r="P13" i="1"/>
  <c r="P12" i="1"/>
  <c r="P11" i="1"/>
  <c r="P10" i="1"/>
  <c r="P9" i="1"/>
  <c r="P8" i="1"/>
  <c r="P7" i="1"/>
  <c r="P6" i="1"/>
  <c r="P5" i="1"/>
  <c r="AU100" i="1"/>
  <c r="AU99" i="1"/>
  <c r="AT145" i="1"/>
  <c r="AZ145" i="1" s="1"/>
  <c r="AT144" i="1"/>
  <c r="AT143" i="1"/>
  <c r="AT142" i="1"/>
  <c r="AT141" i="1"/>
  <c r="AT140" i="1"/>
  <c r="AT139" i="1"/>
  <c r="AT138" i="1"/>
  <c r="AT137" i="1"/>
  <c r="AT136" i="1"/>
  <c r="AT135" i="1"/>
  <c r="AT134" i="1"/>
  <c r="AT133" i="1"/>
  <c r="AT132" i="1"/>
  <c r="AT131" i="1"/>
  <c r="AT130" i="1"/>
  <c r="AT129" i="1"/>
  <c r="AT128" i="1"/>
  <c r="AT127" i="1"/>
  <c r="AT126" i="1"/>
  <c r="AT125" i="1"/>
  <c r="AT124" i="1"/>
  <c r="AT123" i="1"/>
  <c r="AT122" i="1"/>
  <c r="AT121" i="1"/>
  <c r="AT120" i="1"/>
  <c r="AT119" i="1"/>
  <c r="AT118" i="1"/>
  <c r="AT117" i="1"/>
  <c r="AT116" i="1"/>
  <c r="AT115" i="1"/>
  <c r="AT114" i="1"/>
  <c r="AT112" i="1"/>
  <c r="AT111" i="1"/>
  <c r="AT110" i="1"/>
  <c r="AT109" i="1"/>
  <c r="AT108" i="1"/>
  <c r="AT107" i="1"/>
  <c r="AT106" i="1"/>
  <c r="AT105" i="1"/>
  <c r="AT104" i="1"/>
  <c r="AT103" i="1"/>
  <c r="AT102" i="1"/>
  <c r="AT101" i="1"/>
  <c r="AT100" i="1"/>
  <c r="AT99" i="1"/>
  <c r="AT98" i="1"/>
  <c r="AT97" i="1"/>
  <c r="AT96" i="1"/>
  <c r="AT95" i="1"/>
  <c r="AT94" i="1"/>
  <c r="AT93" i="1"/>
  <c r="AT92" i="1"/>
  <c r="AT91" i="1"/>
  <c r="AT90" i="1"/>
  <c r="AT89" i="1"/>
  <c r="AT88" i="1"/>
  <c r="AT87" i="1"/>
  <c r="AT86" i="1"/>
  <c r="AT85" i="1"/>
  <c r="AT84" i="1"/>
  <c r="AT82" i="1"/>
  <c r="AT81" i="1"/>
  <c r="AT80" i="1"/>
  <c r="AT79" i="1"/>
  <c r="AT78" i="1"/>
  <c r="AT77" i="1"/>
  <c r="AT76" i="1"/>
  <c r="AT75" i="1"/>
  <c r="AT74" i="1"/>
  <c r="AT73" i="1"/>
  <c r="AT72" i="1"/>
  <c r="AT71" i="1"/>
  <c r="AT70" i="1"/>
  <c r="AT69" i="1"/>
  <c r="AT68" i="1"/>
  <c r="AT67" i="1"/>
  <c r="AT63" i="1"/>
  <c r="AZ63" i="1" s="1"/>
  <c r="AT62" i="1"/>
  <c r="AT61" i="1"/>
  <c r="AZ61" i="1" s="1"/>
  <c r="AT60" i="1"/>
  <c r="AT59" i="1"/>
  <c r="AT58" i="1"/>
  <c r="AT57" i="1"/>
  <c r="AT56" i="1"/>
  <c r="AT55" i="1"/>
  <c r="AT54" i="1"/>
  <c r="AT53" i="1"/>
  <c r="AT52" i="1"/>
  <c r="AT51" i="1"/>
  <c r="AT50" i="1"/>
  <c r="AT49" i="1"/>
  <c r="AT48" i="1"/>
  <c r="AT47" i="1"/>
  <c r="AT46" i="1"/>
  <c r="AT45" i="1"/>
  <c r="AT44" i="1"/>
  <c r="AT43" i="1"/>
  <c r="AT42" i="1"/>
  <c r="AT41" i="1"/>
  <c r="AT40" i="1"/>
  <c r="AT39" i="1"/>
  <c r="AT38" i="1"/>
  <c r="AT37" i="1"/>
  <c r="AT36" i="1"/>
  <c r="AT35" i="1"/>
  <c r="AT34" i="1"/>
  <c r="AT33" i="1"/>
  <c r="AT32" i="1"/>
  <c r="AT31" i="1"/>
  <c r="AT30" i="1"/>
  <c r="AT29" i="1"/>
  <c r="AT28" i="1"/>
  <c r="AT27" i="1"/>
  <c r="AT26" i="1"/>
  <c r="AT25" i="1"/>
  <c r="AT24" i="1"/>
  <c r="AT23" i="1"/>
  <c r="AT22" i="1"/>
  <c r="AT21" i="1"/>
  <c r="AT20" i="1"/>
  <c r="AT19" i="1"/>
  <c r="AT18" i="1"/>
  <c r="AT17" i="1"/>
  <c r="AT16" i="1"/>
  <c r="AT15" i="1"/>
  <c r="AT14" i="1"/>
  <c r="AT13" i="1"/>
  <c r="AT12" i="1"/>
  <c r="AT11" i="1"/>
  <c r="AT10" i="1"/>
  <c r="AT9" i="1"/>
  <c r="AT8" i="1"/>
  <c r="AT7" i="1"/>
  <c r="AT6" i="1"/>
  <c r="AZ119" i="1" l="1"/>
  <c r="AZ123" i="1"/>
  <c r="AZ127" i="1"/>
  <c r="AZ131" i="1"/>
  <c r="AZ135" i="1"/>
  <c r="AZ139" i="1"/>
  <c r="AZ85" i="1"/>
  <c r="AZ89" i="1"/>
  <c r="AZ93" i="1"/>
  <c r="AZ105" i="1"/>
  <c r="AZ109" i="1"/>
  <c r="AZ7" i="1"/>
  <c r="AZ11" i="1"/>
  <c r="AZ97" i="1"/>
  <c r="AZ143" i="1"/>
  <c r="AZ13" i="1"/>
  <c r="AZ17" i="1"/>
  <c r="AZ21" i="1"/>
  <c r="AZ25" i="1"/>
  <c r="AZ29" i="1"/>
  <c r="AZ33" i="1"/>
  <c r="AZ37" i="1"/>
  <c r="AZ41" i="1"/>
  <c r="AZ45" i="1"/>
  <c r="AZ49" i="1"/>
  <c r="AZ53" i="1"/>
  <c r="AZ57" i="1"/>
  <c r="AZ71" i="1"/>
  <c r="AZ75" i="1"/>
  <c r="AZ79" i="1"/>
  <c r="AZ15" i="1"/>
  <c r="AZ19" i="1"/>
  <c r="AZ23" i="1"/>
  <c r="AZ27" i="1"/>
  <c r="AZ31" i="1"/>
  <c r="AZ35" i="1"/>
  <c r="AZ39" i="1"/>
  <c r="AZ43" i="1"/>
  <c r="AZ47" i="1"/>
  <c r="AZ51" i="1"/>
  <c r="AZ55" i="1"/>
  <c r="AZ59" i="1"/>
  <c r="AZ69" i="1"/>
  <c r="AZ73" i="1"/>
  <c r="AZ81" i="1"/>
  <c r="AZ115" i="1"/>
  <c r="AZ67" i="1"/>
  <c r="AZ83" i="1"/>
  <c r="AZ101" i="1"/>
  <c r="AZ113" i="1"/>
  <c r="AZ9" i="1"/>
  <c r="AZ77" i="1"/>
  <c r="AZ87" i="1"/>
  <c r="AZ91" i="1"/>
  <c r="AZ95" i="1"/>
  <c r="AZ99" i="1"/>
  <c r="AZ103" i="1"/>
  <c r="AZ107" i="1"/>
  <c r="AZ111" i="1"/>
  <c r="AZ117" i="1"/>
  <c r="AZ121" i="1"/>
  <c r="AZ125" i="1"/>
  <c r="AZ129" i="1"/>
  <c r="AZ133" i="1"/>
  <c r="AZ137" i="1"/>
  <c r="AZ141" i="1"/>
  <c r="AT150" i="1"/>
  <c r="V5" i="1"/>
  <c r="AE5" i="1"/>
  <c r="AH5" i="1" s="1"/>
  <c r="AD145" i="1" l="1"/>
  <c r="AE145" i="1"/>
  <c r="AH145" i="1" s="1"/>
  <c r="AD143" i="1"/>
  <c r="AE143" i="1"/>
  <c r="AH143" i="1" s="1"/>
  <c r="AD141" i="1"/>
  <c r="AE141" i="1"/>
  <c r="AH141" i="1" s="1"/>
  <c r="AD139" i="1"/>
  <c r="AE139" i="1"/>
  <c r="AH139" i="1" s="1"/>
  <c r="AD137" i="1"/>
  <c r="AE137" i="1"/>
  <c r="AH137" i="1" s="1"/>
  <c r="AD135" i="1"/>
  <c r="AE135" i="1"/>
  <c r="AH135" i="1" s="1"/>
  <c r="AD133" i="1"/>
  <c r="AE133" i="1"/>
  <c r="AH133" i="1" s="1"/>
  <c r="AD131" i="1"/>
  <c r="AE131" i="1"/>
  <c r="AH131" i="1" s="1"/>
  <c r="AE129" i="1"/>
  <c r="AH129" i="1" s="1"/>
  <c r="AD129" i="1"/>
  <c r="AC129" i="1" s="1"/>
  <c r="AD127" i="1"/>
  <c r="AE127" i="1"/>
  <c r="AH127" i="1" s="1"/>
  <c r="AD125" i="1"/>
  <c r="AE125" i="1"/>
  <c r="AH125" i="1" s="1"/>
  <c r="AD123" i="1"/>
  <c r="AE123" i="1"/>
  <c r="AH123" i="1" s="1"/>
  <c r="AD121" i="1"/>
  <c r="AE121" i="1"/>
  <c r="AH121" i="1" s="1"/>
  <c r="AD119" i="1"/>
  <c r="AE119" i="1"/>
  <c r="AH119" i="1" s="1"/>
  <c r="AE117" i="1"/>
  <c r="AH117" i="1" s="1"/>
  <c r="AD117" i="1"/>
  <c r="AC117" i="1" s="1"/>
  <c r="AD115" i="1"/>
  <c r="AE115" i="1"/>
  <c r="AH115" i="1" s="1"/>
  <c r="AD113" i="1"/>
  <c r="AE113" i="1"/>
  <c r="AH113" i="1" s="1"/>
  <c r="AD111" i="1"/>
  <c r="AE111" i="1"/>
  <c r="AH111" i="1" s="1"/>
  <c r="AD109" i="1"/>
  <c r="AE109" i="1"/>
  <c r="AH109" i="1" s="1"/>
  <c r="AD107" i="1"/>
  <c r="AE107" i="1"/>
  <c r="AH107" i="1" s="1"/>
  <c r="AD105" i="1"/>
  <c r="AE105" i="1"/>
  <c r="AH105" i="1" s="1"/>
  <c r="AD103" i="1"/>
  <c r="AE103" i="1"/>
  <c r="AH103" i="1" s="1"/>
  <c r="AD101" i="1"/>
  <c r="AE101" i="1"/>
  <c r="AH101" i="1" s="1"/>
  <c r="AD99" i="1"/>
  <c r="AE99" i="1"/>
  <c r="AH99" i="1" s="1"/>
  <c r="AE97" i="1"/>
  <c r="AH97" i="1" s="1"/>
  <c r="AD97" i="1"/>
  <c r="AC97" i="1" s="1"/>
  <c r="AD95" i="1"/>
  <c r="AE95" i="1"/>
  <c r="AH95" i="1" s="1"/>
  <c r="AD93" i="1"/>
  <c r="AE93" i="1"/>
  <c r="AH93" i="1" s="1"/>
  <c r="AD91" i="1"/>
  <c r="AE91" i="1"/>
  <c r="AH91" i="1" s="1"/>
  <c r="AE89" i="1"/>
  <c r="AH89" i="1" s="1"/>
  <c r="AD89" i="1"/>
  <c r="AC89" i="1" s="1"/>
  <c r="AE87" i="1"/>
  <c r="AH87" i="1" s="1"/>
  <c r="AD87" i="1"/>
  <c r="AC87" i="1" s="1"/>
  <c r="AE85" i="1"/>
  <c r="AH85" i="1" s="1"/>
  <c r="AD85" i="1"/>
  <c r="AC85" i="1" s="1"/>
  <c r="AD83" i="1"/>
  <c r="AE83" i="1"/>
  <c r="AH83" i="1" s="1"/>
  <c r="AD81" i="1"/>
  <c r="AE81" i="1"/>
  <c r="AH81" i="1" s="1"/>
  <c r="AE79" i="1"/>
  <c r="AH79" i="1" s="1"/>
  <c r="AD79" i="1"/>
  <c r="AC79" i="1" s="1"/>
  <c r="AD77" i="1"/>
  <c r="AE77" i="1"/>
  <c r="AH77" i="1" s="1"/>
  <c r="AD75" i="1"/>
  <c r="AE75" i="1"/>
  <c r="AH75" i="1" s="1"/>
  <c r="AD73" i="1"/>
  <c r="AE73" i="1"/>
  <c r="AH73" i="1" s="1"/>
  <c r="AE71" i="1"/>
  <c r="AH71" i="1" s="1"/>
  <c r="AD71" i="1"/>
  <c r="AC71" i="1" s="1"/>
  <c r="AE69" i="1"/>
  <c r="AH69" i="1" s="1"/>
  <c r="AD69" i="1"/>
  <c r="AC69" i="1" s="1"/>
  <c r="AD67" i="1"/>
  <c r="AE67" i="1"/>
  <c r="AH67" i="1" s="1"/>
  <c r="AD65" i="1"/>
  <c r="AE65" i="1"/>
  <c r="AH65" i="1" s="1"/>
  <c r="AD63" i="1"/>
  <c r="AE63" i="1"/>
  <c r="AH63" i="1" s="1"/>
  <c r="AE61" i="1"/>
  <c r="AH61" i="1" s="1"/>
  <c r="AD61" i="1"/>
  <c r="AC61" i="1" s="1"/>
  <c r="AD59" i="1"/>
  <c r="AE59" i="1"/>
  <c r="AH59" i="1" s="1"/>
  <c r="AE57" i="1"/>
  <c r="AH57" i="1" s="1"/>
  <c r="AD57" i="1"/>
  <c r="AC57" i="1" s="1"/>
  <c r="AD55" i="1"/>
  <c r="AE55" i="1"/>
  <c r="AH55" i="1" s="1"/>
  <c r="AE53" i="1"/>
  <c r="AH53" i="1" s="1"/>
  <c r="AD53" i="1"/>
  <c r="AC53" i="1" s="1"/>
  <c r="AD51" i="1"/>
  <c r="AE51" i="1"/>
  <c r="AH51" i="1" s="1"/>
  <c r="AD49" i="1"/>
  <c r="AE49" i="1"/>
  <c r="AH49" i="1" s="1"/>
  <c r="AD47" i="1"/>
  <c r="AE47" i="1"/>
  <c r="AH47" i="1" s="1"/>
  <c r="AD45" i="1"/>
  <c r="AE45" i="1"/>
  <c r="AH45" i="1" s="1"/>
  <c r="AE43" i="1"/>
  <c r="AH43" i="1" s="1"/>
  <c r="AE41" i="1"/>
  <c r="AH41" i="1" s="1"/>
  <c r="AD39" i="1"/>
  <c r="AE39" i="1"/>
  <c r="AH39" i="1" s="1"/>
  <c r="AD37" i="1"/>
  <c r="AE37" i="1"/>
  <c r="AH37" i="1" s="1"/>
  <c r="AD35" i="1"/>
  <c r="AE35" i="1"/>
  <c r="AH35" i="1" s="1"/>
  <c r="AD33" i="1"/>
  <c r="AE33" i="1"/>
  <c r="AH33" i="1" s="1"/>
  <c r="AD29" i="1"/>
  <c r="AE29" i="1"/>
  <c r="AH29" i="1" s="1"/>
  <c r="AD27" i="1"/>
  <c r="AE27" i="1"/>
  <c r="AH27" i="1" s="1"/>
  <c r="AD25" i="1"/>
  <c r="AE25" i="1"/>
  <c r="AH25" i="1" s="1"/>
  <c r="AD23" i="1"/>
  <c r="AE23" i="1"/>
  <c r="AH23" i="1" s="1"/>
  <c r="AD21" i="1"/>
  <c r="AE21" i="1"/>
  <c r="AH21" i="1" s="1"/>
  <c r="AD19" i="1"/>
  <c r="AE19" i="1"/>
  <c r="AH19" i="1" s="1"/>
  <c r="AD17" i="1"/>
  <c r="AE17" i="1"/>
  <c r="AH17" i="1" s="1"/>
  <c r="AD15" i="1"/>
  <c r="AE15" i="1"/>
  <c r="AH15" i="1" s="1"/>
  <c r="AD13" i="1"/>
  <c r="AE13" i="1"/>
  <c r="AH13" i="1" s="1"/>
  <c r="AD11" i="1"/>
  <c r="AE11" i="1"/>
  <c r="AH11" i="1" s="1"/>
  <c r="AD9" i="1"/>
  <c r="AE9" i="1"/>
  <c r="AH9" i="1" s="1"/>
  <c r="AD7" i="1"/>
  <c r="AE7" i="1"/>
  <c r="AH7" i="1" s="1"/>
  <c r="AL11" i="1" l="1"/>
  <c r="AM11" i="1" s="1"/>
  <c r="AL13" i="1"/>
  <c r="AM13" i="1" s="1"/>
  <c r="AL15" i="1"/>
  <c r="AM15" i="1" s="1"/>
  <c r="AL43" i="1"/>
  <c r="AM43" i="1" s="1"/>
  <c r="AL45" i="1"/>
  <c r="AM45" i="1" s="1"/>
  <c r="AL69" i="1"/>
  <c r="AM69" i="1" s="1"/>
  <c r="AN69" i="1" s="1"/>
  <c r="AL71" i="1"/>
  <c r="AM71" i="1" s="1"/>
  <c r="AL73" i="1"/>
  <c r="AM73" i="1" s="1"/>
  <c r="AL105" i="1"/>
  <c r="AM105" i="1" s="1"/>
  <c r="AL111" i="1"/>
  <c r="AM111" i="1" s="1"/>
  <c r="AL117" i="1"/>
  <c r="AM117" i="1" s="1"/>
  <c r="AL107" i="1"/>
  <c r="AM107" i="1" s="1"/>
  <c r="AL145" i="1"/>
  <c r="AM145" i="1" s="1"/>
  <c r="AL109" i="1"/>
  <c r="AM109" i="1" s="1"/>
  <c r="AL67" i="1"/>
  <c r="AM67" i="1" s="1"/>
  <c r="AL65" i="1"/>
  <c r="AM65" i="1" s="1"/>
  <c r="AL47" i="1"/>
  <c r="AM47" i="1" s="1"/>
  <c r="AL41" i="1"/>
  <c r="AM41" i="1" s="1"/>
  <c r="AL9" i="1"/>
  <c r="AM9" i="1" s="1"/>
  <c r="AL7" i="1"/>
  <c r="AM7" i="1" s="1"/>
  <c r="AL19" i="1"/>
  <c r="AM19" i="1" s="1"/>
  <c r="AL21" i="1"/>
  <c r="AM21" i="1" s="1"/>
  <c r="AL23" i="1"/>
  <c r="AM23" i="1" s="1"/>
  <c r="AL25" i="1"/>
  <c r="AM25" i="1" s="1"/>
  <c r="AL27" i="1"/>
  <c r="AM27" i="1" s="1"/>
  <c r="AL29" i="1"/>
  <c r="AM29" i="1" s="1"/>
  <c r="AL33" i="1"/>
  <c r="AM33" i="1" s="1"/>
  <c r="AL35" i="1"/>
  <c r="AM35" i="1" s="1"/>
  <c r="AL37" i="1"/>
  <c r="AM37" i="1" s="1"/>
  <c r="AL59" i="1"/>
  <c r="AM59" i="1" s="1"/>
  <c r="AL61" i="1"/>
  <c r="AM61" i="1" s="1"/>
  <c r="AL79" i="1"/>
  <c r="AM79" i="1" s="1"/>
  <c r="AL83" i="1"/>
  <c r="AM83" i="1" s="1"/>
  <c r="AL85" i="1"/>
  <c r="AM85" i="1" s="1"/>
  <c r="AN85" i="1" s="1"/>
  <c r="AL87" i="1"/>
  <c r="AM87" i="1" s="1"/>
  <c r="AN87" i="1" s="1"/>
  <c r="AL89" i="1"/>
  <c r="AM89" i="1" s="1"/>
  <c r="AL91" i="1"/>
  <c r="AM91" i="1" s="1"/>
  <c r="AL93" i="1"/>
  <c r="AM93" i="1" s="1"/>
  <c r="AL95" i="1"/>
  <c r="AM95" i="1" s="1"/>
  <c r="AL97" i="1"/>
  <c r="AM97" i="1" s="1"/>
  <c r="AL103" i="1"/>
  <c r="AM103" i="1" s="1"/>
  <c r="AL115" i="1"/>
  <c r="AM115" i="1" s="1"/>
  <c r="AL121" i="1"/>
  <c r="AM121" i="1" s="1"/>
  <c r="AL123" i="1"/>
  <c r="AM123" i="1" s="1"/>
  <c r="AL129" i="1"/>
  <c r="AM129" i="1" s="1"/>
  <c r="AL131" i="1"/>
  <c r="AM131" i="1" s="1"/>
  <c r="AL137" i="1"/>
  <c r="AM137" i="1" s="1"/>
  <c r="AL139" i="1"/>
  <c r="AM139" i="1" s="1"/>
  <c r="AL141" i="1"/>
  <c r="AM141" i="1" s="1"/>
  <c r="AM75" i="1"/>
  <c r="AM77" i="1"/>
  <c r="AM81" i="1"/>
  <c r="AM99" i="1"/>
  <c r="AM101" i="1"/>
  <c r="AM113" i="1"/>
  <c r="AM119" i="1"/>
  <c r="AM125" i="1"/>
  <c r="AM127" i="1"/>
  <c r="AM133" i="1"/>
  <c r="AM135" i="1"/>
  <c r="AM143" i="1"/>
  <c r="AM17" i="1"/>
  <c r="AM39" i="1"/>
  <c r="AM49" i="1"/>
  <c r="AM51" i="1"/>
  <c r="AM53" i="1"/>
  <c r="AM55" i="1"/>
  <c r="AM57" i="1"/>
  <c r="AM63" i="1"/>
  <c r="AI9" i="1"/>
  <c r="AJ9" i="1" s="1"/>
  <c r="AI19" i="1"/>
  <c r="AJ19" i="1" s="1"/>
  <c r="AI25" i="1"/>
  <c r="AJ25" i="1" s="1"/>
  <c r="AI29" i="1"/>
  <c r="AJ29" i="1" s="1"/>
  <c r="AI43" i="1"/>
  <c r="AJ43" i="1" s="1"/>
  <c r="AI49" i="1"/>
  <c r="AJ49" i="1" s="1"/>
  <c r="AI55" i="1"/>
  <c r="AJ55" i="1" s="1"/>
  <c r="AI53" i="1"/>
  <c r="AJ53" i="1" s="1"/>
  <c r="AI57" i="1"/>
  <c r="AJ57" i="1" s="1"/>
  <c r="AI61" i="1"/>
  <c r="AJ61" i="1" s="1"/>
  <c r="AI17" i="1"/>
  <c r="AJ17" i="1" s="1"/>
  <c r="AI33" i="1"/>
  <c r="AJ33" i="1" s="1"/>
  <c r="AI65" i="1"/>
  <c r="AJ65" i="1" s="1"/>
  <c r="AI7" i="1"/>
  <c r="AJ7" i="1" s="1"/>
  <c r="AI13" i="1"/>
  <c r="AJ13" i="1" s="1"/>
  <c r="AI21" i="1"/>
  <c r="AJ21" i="1" s="1"/>
  <c r="AI27" i="1"/>
  <c r="AJ27" i="1" s="1"/>
  <c r="AI35" i="1"/>
  <c r="AJ35" i="1" s="1"/>
  <c r="AI39" i="1"/>
  <c r="AJ39" i="1" s="1"/>
  <c r="AI47" i="1"/>
  <c r="AJ47" i="1" s="1"/>
  <c r="AI69" i="1"/>
  <c r="AJ69" i="1" s="1"/>
  <c r="AI71" i="1"/>
  <c r="AJ71" i="1" s="1"/>
  <c r="AI79" i="1"/>
  <c r="AJ79" i="1" s="1"/>
  <c r="AI85" i="1"/>
  <c r="AJ85" i="1" s="1"/>
  <c r="AI87" i="1"/>
  <c r="AJ87" i="1" s="1"/>
  <c r="AI89" i="1"/>
  <c r="AJ89" i="1" s="1"/>
  <c r="AI97" i="1"/>
  <c r="AJ97" i="1" s="1"/>
  <c r="AI117" i="1"/>
  <c r="AJ117" i="1" s="1"/>
  <c r="AI129" i="1"/>
  <c r="AJ129" i="1" s="1"/>
  <c r="AI11" i="1"/>
  <c r="AJ11" i="1" s="1"/>
  <c r="AI15" i="1"/>
  <c r="AJ15" i="1" s="1"/>
  <c r="AI23" i="1"/>
  <c r="AJ23" i="1" s="1"/>
  <c r="AI37" i="1"/>
  <c r="AJ37" i="1" s="1"/>
  <c r="AI41" i="1"/>
  <c r="AJ41" i="1" s="1"/>
  <c r="AI45" i="1"/>
  <c r="AJ45" i="1" s="1"/>
  <c r="AI51" i="1"/>
  <c r="AJ51" i="1" s="1"/>
  <c r="AI59" i="1"/>
  <c r="AJ59" i="1" s="1"/>
  <c r="AI67" i="1"/>
  <c r="AJ67" i="1" s="1"/>
  <c r="AI73" i="1"/>
  <c r="AJ73" i="1" s="1"/>
  <c r="AI75" i="1"/>
  <c r="AJ75" i="1" s="1"/>
  <c r="AI77" i="1"/>
  <c r="AJ77" i="1" s="1"/>
  <c r="AI81" i="1"/>
  <c r="AJ81" i="1" s="1"/>
  <c r="AI83" i="1"/>
  <c r="AJ83" i="1" s="1"/>
  <c r="AI91" i="1"/>
  <c r="AJ91" i="1" s="1"/>
  <c r="AI93" i="1"/>
  <c r="AJ93" i="1" s="1"/>
  <c r="AI95" i="1"/>
  <c r="AJ95" i="1" s="1"/>
  <c r="AI99" i="1"/>
  <c r="AJ99" i="1" s="1"/>
  <c r="AI101" i="1"/>
  <c r="AJ101" i="1" s="1"/>
  <c r="AI103" i="1"/>
  <c r="AJ103" i="1" s="1"/>
  <c r="AI105" i="1"/>
  <c r="AJ105" i="1" s="1"/>
  <c r="AI107" i="1"/>
  <c r="AJ107" i="1" s="1"/>
  <c r="AI109" i="1"/>
  <c r="AJ109" i="1" s="1"/>
  <c r="AI111" i="1"/>
  <c r="AJ111" i="1" s="1"/>
  <c r="AI113" i="1"/>
  <c r="AJ113" i="1" s="1"/>
  <c r="AI115" i="1"/>
  <c r="AJ115" i="1" s="1"/>
  <c r="AI119" i="1"/>
  <c r="AJ119" i="1" s="1"/>
  <c r="AI121" i="1"/>
  <c r="AJ121" i="1" s="1"/>
  <c r="AI123" i="1"/>
  <c r="AJ123" i="1" s="1"/>
  <c r="AI125" i="1"/>
  <c r="AJ125" i="1" s="1"/>
  <c r="AI127" i="1"/>
  <c r="AJ127" i="1" s="1"/>
  <c r="AI131" i="1"/>
  <c r="AJ131" i="1" s="1"/>
  <c r="AI133" i="1"/>
  <c r="AJ133" i="1" s="1"/>
  <c r="AI135" i="1"/>
  <c r="AJ135" i="1" s="1"/>
  <c r="AI137" i="1"/>
  <c r="AJ137" i="1" s="1"/>
  <c r="AI139" i="1"/>
  <c r="AJ139" i="1" s="1"/>
  <c r="AI141" i="1"/>
  <c r="AJ141" i="1" s="1"/>
  <c r="AI143" i="1"/>
  <c r="AJ143" i="1" s="1"/>
  <c r="AI145" i="1"/>
  <c r="AJ145" i="1" s="1"/>
  <c r="AP45" i="1"/>
  <c r="AI63" i="1"/>
  <c r="AJ63" i="1" s="1"/>
  <c r="AP7" i="1"/>
  <c r="AP9" i="1"/>
  <c r="AP11" i="1"/>
  <c r="AP13" i="1"/>
  <c r="AP15" i="1"/>
  <c r="AP17" i="1"/>
  <c r="AP19" i="1"/>
  <c r="AP21" i="1"/>
  <c r="AP23" i="1"/>
  <c r="AP25" i="1"/>
  <c r="AP27" i="1"/>
  <c r="AP29" i="1"/>
  <c r="AP31" i="1"/>
  <c r="AP33" i="1"/>
  <c r="AP35" i="1"/>
  <c r="AP37" i="1"/>
  <c r="AP39" i="1"/>
  <c r="AP41" i="1"/>
  <c r="AP43" i="1"/>
  <c r="AP47" i="1"/>
  <c r="AP49" i="1"/>
  <c r="AP51" i="1"/>
  <c r="AP53" i="1"/>
  <c r="AP55" i="1"/>
  <c r="AP57" i="1"/>
  <c r="AP59" i="1"/>
  <c r="AP61" i="1"/>
  <c r="AP63" i="1"/>
  <c r="AP65" i="1"/>
  <c r="AP67" i="1"/>
  <c r="AP79" i="1"/>
  <c r="AP81" i="1"/>
  <c r="AP83" i="1"/>
  <c r="AP89" i="1"/>
  <c r="AP91" i="1"/>
  <c r="AP93" i="1"/>
  <c r="AP95" i="1"/>
  <c r="AP97" i="1"/>
  <c r="AP99" i="1"/>
  <c r="AP101" i="1"/>
  <c r="AP103" i="1"/>
  <c r="AP117" i="1"/>
  <c r="AP129" i="1"/>
  <c r="AP131" i="1"/>
  <c r="AP133" i="1"/>
  <c r="AP135" i="1"/>
  <c r="AP137" i="1"/>
  <c r="AP139" i="1"/>
  <c r="AP141" i="1"/>
  <c r="AP143" i="1"/>
  <c r="AP145" i="1"/>
  <c r="AP69" i="1"/>
  <c r="AP71" i="1"/>
  <c r="AP73" i="1"/>
  <c r="AP75" i="1"/>
  <c r="AP77" i="1"/>
  <c r="AP85" i="1"/>
  <c r="AP87" i="1"/>
  <c r="AP105" i="1"/>
  <c r="AP107" i="1"/>
  <c r="AP109" i="1"/>
  <c r="AP111" i="1"/>
  <c r="AP113" i="1"/>
  <c r="AP115" i="1"/>
  <c r="AP119" i="1"/>
  <c r="AP121" i="1"/>
  <c r="AP123" i="1"/>
  <c r="AP125" i="1"/>
  <c r="AP127" i="1"/>
  <c r="AC145" i="1"/>
  <c r="AC143" i="1"/>
  <c r="AC141" i="1"/>
  <c r="AC139" i="1"/>
  <c r="AC137" i="1"/>
  <c r="AC135" i="1"/>
  <c r="AC133" i="1"/>
  <c r="AC131" i="1"/>
  <c r="AC127" i="1"/>
  <c r="AC125" i="1"/>
  <c r="AC123" i="1"/>
  <c r="AC121" i="1"/>
  <c r="AC119" i="1"/>
  <c r="AC115" i="1"/>
  <c r="AC113" i="1"/>
  <c r="AC111" i="1"/>
  <c r="AC109" i="1"/>
  <c r="AC107" i="1"/>
  <c r="AC105" i="1"/>
  <c r="AC103" i="1"/>
  <c r="AC101" i="1"/>
  <c r="AC99" i="1"/>
  <c r="AC95" i="1"/>
  <c r="AC93" i="1"/>
  <c r="AC91" i="1"/>
  <c r="AC83" i="1"/>
  <c r="AC81" i="1"/>
  <c r="AC77" i="1"/>
  <c r="AC75" i="1"/>
  <c r="AC73" i="1"/>
  <c r="AC67" i="1"/>
  <c r="AC65" i="1"/>
  <c r="AC63" i="1"/>
  <c r="AC59" i="1"/>
  <c r="AC55" i="1"/>
  <c r="AC51" i="1"/>
  <c r="AC49" i="1"/>
  <c r="AC47" i="1"/>
  <c r="AC45" i="1"/>
  <c r="AC43" i="1"/>
  <c r="AC41" i="1"/>
  <c r="AC39" i="1"/>
  <c r="AC37" i="1"/>
  <c r="AC35" i="1"/>
  <c r="AC33" i="1"/>
  <c r="AC29" i="1"/>
  <c r="AC27" i="1"/>
  <c r="AC25" i="1"/>
  <c r="AC23" i="1"/>
  <c r="AC21" i="1"/>
  <c r="AC19" i="1"/>
  <c r="AC17" i="1"/>
  <c r="AC15" i="1"/>
  <c r="AC13" i="1"/>
  <c r="AC11" i="1"/>
  <c r="AC9" i="1"/>
  <c r="AC7" i="1"/>
  <c r="G149" i="1" l="1"/>
  <c r="K149" i="1"/>
  <c r="M149" i="1"/>
  <c r="J150" i="1"/>
  <c r="L150" i="1"/>
  <c r="O150" i="1"/>
  <c r="F149" i="1"/>
  <c r="J149" i="1"/>
  <c r="L149" i="1"/>
  <c r="O149" i="1"/>
  <c r="G150" i="1"/>
  <c r="K150" i="1"/>
  <c r="M150" i="1"/>
  <c r="AQ67" i="1"/>
  <c r="AS67" i="1" s="1"/>
  <c r="I149" i="1"/>
  <c r="H150" i="1"/>
  <c r="H149" i="1"/>
  <c r="I150" i="1"/>
  <c r="D149" i="1"/>
  <c r="AQ29" i="1"/>
  <c r="AS29" i="1" s="1"/>
  <c r="AQ7" i="1"/>
  <c r="AS7" i="1" s="1"/>
  <c r="AQ81" i="1"/>
  <c r="AS81" i="1" s="1"/>
  <c r="AQ143" i="1"/>
  <c r="AS143" i="1" s="1"/>
  <c r="AQ139" i="1"/>
  <c r="AS139" i="1" s="1"/>
  <c r="AQ145" i="1"/>
  <c r="AS145" i="1" s="1"/>
  <c r="AR63" i="1"/>
  <c r="AQ45" i="1"/>
  <c r="AS45" i="1" s="1"/>
  <c r="AQ37" i="1"/>
  <c r="AS37" i="1" s="1"/>
  <c r="AQ107" i="1"/>
  <c r="AS107" i="1" s="1"/>
  <c r="AN71" i="1"/>
  <c r="AQ71" i="1"/>
  <c r="AS71" i="1" s="1"/>
  <c r="AQ87" i="1"/>
  <c r="AS87" i="1" s="1"/>
  <c r="AR61" i="1"/>
  <c r="AQ55" i="1"/>
  <c r="AS55" i="1" s="1"/>
  <c r="AR69" i="1"/>
  <c r="AQ69" i="1"/>
  <c r="AS69" i="1" s="1"/>
  <c r="AR71" i="1"/>
  <c r="AQ75" i="1"/>
  <c r="AS75" i="1" s="1"/>
  <c r="AQ93" i="1"/>
  <c r="AS93" i="1" s="1"/>
  <c r="AN57" i="1"/>
  <c r="AR57" i="1"/>
  <c r="AQ53" i="1"/>
  <c r="AS53" i="1" s="1"/>
  <c r="AR53" i="1"/>
  <c r="AN53" i="1"/>
  <c r="AN61" i="1"/>
  <c r="AQ57" i="1"/>
  <c r="AS57" i="1" s="1"/>
  <c r="AR97" i="1"/>
  <c r="AN97" i="1"/>
  <c r="AN117" i="1"/>
  <c r="AR117" i="1"/>
  <c r="AQ117" i="1"/>
  <c r="AS117" i="1" s="1"/>
  <c r="AN89" i="1"/>
  <c r="AR89" i="1"/>
  <c r="AQ89" i="1"/>
  <c r="AS89" i="1" s="1"/>
  <c r="AQ61" i="1"/>
  <c r="AS61" i="1" s="1"/>
  <c r="AQ97" i="1"/>
  <c r="AS97" i="1" s="1"/>
  <c r="AR79" i="1"/>
  <c r="AQ79" i="1"/>
  <c r="AS79" i="1" s="1"/>
  <c r="AN79" i="1"/>
  <c r="AR87" i="1"/>
  <c r="AR85" i="1"/>
  <c r="AQ85" i="1"/>
  <c r="AS85" i="1" s="1"/>
  <c r="AR145" i="1"/>
  <c r="AN145" i="1"/>
  <c r="AR143" i="1"/>
  <c r="AN143" i="1"/>
  <c r="AR141" i="1"/>
  <c r="AN141" i="1"/>
  <c r="AQ141" i="1"/>
  <c r="AR139" i="1"/>
  <c r="AN139" i="1"/>
  <c r="AR137" i="1"/>
  <c r="AN137" i="1"/>
  <c r="AQ137" i="1"/>
  <c r="AR135" i="1"/>
  <c r="AN135" i="1"/>
  <c r="AQ135" i="1"/>
  <c r="AR133" i="1"/>
  <c r="AN133" i="1"/>
  <c r="AQ133" i="1"/>
  <c r="AR131" i="1"/>
  <c r="AN131" i="1"/>
  <c r="AQ131" i="1"/>
  <c r="AQ129" i="1"/>
  <c r="AR129" i="1"/>
  <c r="AN129" i="1"/>
  <c r="AR127" i="1"/>
  <c r="AN127" i="1"/>
  <c r="AQ127" i="1"/>
  <c r="AR125" i="1"/>
  <c r="AN125" i="1"/>
  <c r="AQ125" i="1"/>
  <c r="AR123" i="1"/>
  <c r="AN123" i="1"/>
  <c r="AQ123" i="1"/>
  <c r="AR121" i="1"/>
  <c r="AN121" i="1"/>
  <c r="AQ121" i="1"/>
  <c r="AR119" i="1"/>
  <c r="AN119" i="1"/>
  <c r="AQ119" i="1"/>
  <c r="AR115" i="1"/>
  <c r="AN115" i="1"/>
  <c r="AQ115" i="1"/>
  <c r="AR113" i="1"/>
  <c r="AN113" i="1"/>
  <c r="AQ113" i="1"/>
  <c r="AR111" i="1"/>
  <c r="AN111" i="1"/>
  <c r="AQ111" i="1"/>
  <c r="AR109" i="1"/>
  <c r="AN109" i="1"/>
  <c r="AQ109" i="1"/>
  <c r="AR107" i="1"/>
  <c r="AN107" i="1"/>
  <c r="AR105" i="1"/>
  <c r="AN105" i="1"/>
  <c r="AQ105" i="1"/>
  <c r="AR103" i="1"/>
  <c r="AN103" i="1"/>
  <c r="AQ103" i="1"/>
  <c r="AR101" i="1"/>
  <c r="AN101" i="1"/>
  <c r="AQ101" i="1"/>
  <c r="AR99" i="1"/>
  <c r="AN99" i="1"/>
  <c r="AQ99" i="1"/>
  <c r="AR95" i="1"/>
  <c r="AN95" i="1"/>
  <c r="AQ95" i="1"/>
  <c r="AS95" i="1" s="1"/>
  <c r="AR93" i="1"/>
  <c r="AN93" i="1"/>
  <c r="AR91" i="1"/>
  <c r="AN91" i="1"/>
  <c r="AQ91" i="1"/>
  <c r="AR83" i="1"/>
  <c r="AN83" i="1"/>
  <c r="AQ83" i="1"/>
  <c r="AR81" i="1"/>
  <c r="AN81" i="1"/>
  <c r="AR77" i="1"/>
  <c r="AN77" i="1"/>
  <c r="AQ77" i="1"/>
  <c r="AR75" i="1"/>
  <c r="AN75" i="1"/>
  <c r="AR73" i="1"/>
  <c r="AN73" i="1"/>
  <c r="AQ73" i="1"/>
  <c r="AR67" i="1"/>
  <c r="AN67" i="1"/>
  <c r="AR65" i="1"/>
  <c r="AN65" i="1"/>
  <c r="AQ65" i="1"/>
  <c r="AN63" i="1"/>
  <c r="AQ63" i="1"/>
  <c r="AR59" i="1"/>
  <c r="AN59" i="1"/>
  <c r="AQ59" i="1"/>
  <c r="AR55" i="1"/>
  <c r="AN55" i="1"/>
  <c r="AR51" i="1"/>
  <c r="AN51" i="1"/>
  <c r="AQ51" i="1"/>
  <c r="AR49" i="1"/>
  <c r="AN49" i="1"/>
  <c r="AQ49" i="1"/>
  <c r="AR47" i="1"/>
  <c r="AN47" i="1"/>
  <c r="AQ47" i="1"/>
  <c r="AR45" i="1"/>
  <c r="AN45" i="1"/>
  <c r="AR43" i="1"/>
  <c r="AN43" i="1"/>
  <c r="AQ43" i="1"/>
  <c r="AR41" i="1"/>
  <c r="AN41" i="1"/>
  <c r="AQ41" i="1"/>
  <c r="AR39" i="1"/>
  <c r="AN39" i="1"/>
  <c r="AQ39" i="1"/>
  <c r="AR37" i="1"/>
  <c r="AN37" i="1"/>
  <c r="AR35" i="1"/>
  <c r="AN35" i="1"/>
  <c r="AQ35" i="1"/>
  <c r="AR33" i="1"/>
  <c r="AN33" i="1"/>
  <c r="AQ33" i="1"/>
  <c r="AR29" i="1"/>
  <c r="AN29" i="1"/>
  <c r="AR27" i="1"/>
  <c r="AN27" i="1"/>
  <c r="AQ27" i="1"/>
  <c r="AR25" i="1"/>
  <c r="AN25" i="1"/>
  <c r="AQ25" i="1"/>
  <c r="AR23" i="1"/>
  <c r="AN23" i="1"/>
  <c r="AQ23" i="1"/>
  <c r="AR21" i="1"/>
  <c r="AN21" i="1"/>
  <c r="AQ21" i="1"/>
  <c r="AR19" i="1"/>
  <c r="AN19" i="1"/>
  <c r="AQ19" i="1"/>
  <c r="AR17" i="1"/>
  <c r="AN17" i="1"/>
  <c r="AQ17" i="1"/>
  <c r="AR15" i="1"/>
  <c r="AN15" i="1"/>
  <c r="AQ15" i="1"/>
  <c r="AR13" i="1"/>
  <c r="AN13" i="1"/>
  <c r="AQ13" i="1"/>
  <c r="AR11" i="1"/>
  <c r="AN11" i="1"/>
  <c r="AQ11" i="1"/>
  <c r="AR9" i="1"/>
  <c r="AN9" i="1"/>
  <c r="AQ9" i="1"/>
  <c r="AR7" i="1"/>
  <c r="AN7" i="1"/>
  <c r="AD31" i="1" l="1"/>
  <c r="D150" i="1"/>
  <c r="AL31" i="1"/>
  <c r="P32" i="1"/>
  <c r="P150" i="1" s="1"/>
  <c r="P31" i="1"/>
  <c r="P149" i="1" s="1"/>
  <c r="F150" i="1"/>
  <c r="AS141" i="1"/>
  <c r="AS137" i="1"/>
  <c r="AS135" i="1"/>
  <c r="AS133" i="1"/>
  <c r="AS131" i="1"/>
  <c r="AS129" i="1"/>
  <c r="AS127" i="1"/>
  <c r="AS125" i="1"/>
  <c r="AS123" i="1"/>
  <c r="AS121" i="1"/>
  <c r="AS119" i="1"/>
  <c r="AS115" i="1"/>
  <c r="AS113" i="1"/>
  <c r="AS111" i="1"/>
  <c r="AS109" i="1"/>
  <c r="AS105" i="1"/>
  <c r="AS103" i="1"/>
  <c r="AS101" i="1"/>
  <c r="AS99" i="1"/>
  <c r="AS91" i="1"/>
  <c r="AS83" i="1"/>
  <c r="AS77" i="1"/>
  <c r="AS73" i="1"/>
  <c r="AS65" i="1"/>
  <c r="AS63" i="1"/>
  <c r="AS59" i="1"/>
  <c r="AS51" i="1"/>
  <c r="AS49" i="1"/>
  <c r="AS47" i="1"/>
  <c r="AS43" i="1"/>
  <c r="AS41" i="1"/>
  <c r="AS39" i="1"/>
  <c r="AS35" i="1"/>
  <c r="AS33" i="1"/>
  <c r="AS27" i="1"/>
  <c r="AS25" i="1"/>
  <c r="AS23" i="1"/>
  <c r="AS21" i="1"/>
  <c r="AS19" i="1"/>
  <c r="AS17" i="1"/>
  <c r="AS15" i="1"/>
  <c r="AS13" i="1"/>
  <c r="AS11" i="1"/>
  <c r="AS9" i="1"/>
  <c r="AC31" i="1" l="1"/>
  <c r="AE31" i="1"/>
  <c r="AM31" i="1"/>
  <c r="AN31" i="1" s="1"/>
  <c r="AH31" i="1" l="1"/>
  <c r="AI31" i="1" s="1"/>
  <c r="AJ31" i="1" s="1"/>
  <c r="AR31" i="1"/>
  <c r="AQ31" i="1"/>
  <c r="AS31" i="1" s="1"/>
  <c r="AU26" i="1"/>
  <c r="AU25" i="1"/>
  <c r="AY147" i="1"/>
  <c r="S147" i="1" l="1"/>
  <c r="W5" i="1"/>
  <c r="X5" i="1"/>
  <c r="AK5" i="1"/>
  <c r="AU5" i="1"/>
  <c r="W6" i="1"/>
  <c r="X6" i="1"/>
  <c r="AU6" i="1"/>
  <c r="W7" i="1"/>
  <c r="X7" i="1"/>
  <c r="AU7" i="1"/>
  <c r="V8" i="1"/>
  <c r="W8" i="1"/>
  <c r="X8" i="1"/>
  <c r="AU8" i="1"/>
  <c r="W9" i="1"/>
  <c r="X9" i="1"/>
  <c r="AU9" i="1"/>
  <c r="V10" i="1"/>
  <c r="W10" i="1"/>
  <c r="X10" i="1"/>
  <c r="AU10" i="1"/>
  <c r="W11" i="1"/>
  <c r="X11" i="1"/>
  <c r="AU11" i="1"/>
  <c r="V12" i="1"/>
  <c r="W12" i="1"/>
  <c r="X12" i="1"/>
  <c r="AU12" i="1"/>
  <c r="W13" i="1"/>
  <c r="X13" i="1"/>
  <c r="AU13" i="1"/>
  <c r="W14" i="1"/>
  <c r="X14" i="1"/>
  <c r="AU14" i="1"/>
  <c r="W15" i="1"/>
  <c r="X15" i="1"/>
  <c r="AU15" i="1"/>
  <c r="W16" i="1"/>
  <c r="X16" i="1"/>
  <c r="AU16" i="1"/>
  <c r="W17" i="1"/>
  <c r="X17" i="1"/>
  <c r="AU17" i="1"/>
  <c r="W18" i="1"/>
  <c r="X18" i="1"/>
  <c r="AU18" i="1"/>
  <c r="W19" i="1"/>
  <c r="X19" i="1"/>
  <c r="AU19" i="1"/>
  <c r="W20" i="1"/>
  <c r="X20" i="1"/>
  <c r="AU20" i="1"/>
  <c r="W21" i="1"/>
  <c r="X21" i="1"/>
  <c r="AU21" i="1"/>
  <c r="V22" i="1"/>
  <c r="W22" i="1"/>
  <c r="X22" i="1"/>
  <c r="AU22" i="1"/>
  <c r="W23" i="1"/>
  <c r="X23" i="1"/>
  <c r="AU23" i="1"/>
  <c r="W24" i="1"/>
  <c r="X24" i="1"/>
  <c r="AU24" i="1"/>
  <c r="W25" i="1"/>
  <c r="X25" i="1"/>
  <c r="W26" i="1"/>
  <c r="X26" i="1"/>
  <c r="W27" i="1"/>
  <c r="X27" i="1"/>
  <c r="AU27" i="1"/>
  <c r="W28" i="1"/>
  <c r="X28" i="1"/>
  <c r="AU28" i="1"/>
  <c r="W29" i="1"/>
  <c r="X29" i="1"/>
  <c r="AU29" i="1"/>
  <c r="W30" i="1"/>
  <c r="X30" i="1"/>
  <c r="AU30" i="1"/>
  <c r="W31" i="1"/>
  <c r="X31" i="1"/>
  <c r="AU31" i="1"/>
  <c r="W32" i="1"/>
  <c r="X32" i="1"/>
  <c r="AU32" i="1"/>
  <c r="W33" i="1"/>
  <c r="X33" i="1"/>
  <c r="AU33" i="1"/>
  <c r="W34" i="1"/>
  <c r="X34" i="1"/>
  <c r="AU34" i="1"/>
  <c r="W35" i="1"/>
  <c r="X35" i="1"/>
  <c r="AU35" i="1"/>
  <c r="W37" i="1"/>
  <c r="X37" i="1"/>
  <c r="AU37" i="1"/>
  <c r="W38" i="1"/>
  <c r="X38" i="1"/>
  <c r="AU38" i="1"/>
  <c r="W39" i="1"/>
  <c r="X39" i="1"/>
  <c r="AU39" i="1"/>
  <c r="W40" i="1"/>
  <c r="X40" i="1"/>
  <c r="AU40" i="1"/>
  <c r="W41" i="1"/>
  <c r="X41" i="1"/>
  <c r="AU41" i="1"/>
  <c r="W42" i="1"/>
  <c r="X42" i="1"/>
  <c r="AU42" i="1"/>
  <c r="W43" i="1"/>
  <c r="X43" i="1"/>
  <c r="AU43" i="1"/>
  <c r="W44" i="1"/>
  <c r="X44" i="1"/>
  <c r="AU44" i="1"/>
  <c r="W46" i="1"/>
  <c r="X46" i="1"/>
  <c r="AU46" i="1"/>
  <c r="W47" i="1"/>
  <c r="X47" i="1"/>
  <c r="AU47" i="1"/>
  <c r="W48" i="1"/>
  <c r="X48" i="1"/>
  <c r="AU48" i="1"/>
  <c r="AU49" i="1"/>
  <c r="W50" i="1"/>
  <c r="X50" i="1"/>
  <c r="AU50" i="1"/>
  <c r="W51" i="1"/>
  <c r="X51" i="1"/>
  <c r="AU51" i="1"/>
  <c r="V52" i="1"/>
  <c r="W52" i="1"/>
  <c r="X52" i="1"/>
  <c r="AU52" i="1"/>
  <c r="W53" i="1"/>
  <c r="X53" i="1"/>
  <c r="AU53" i="1"/>
  <c r="W54" i="1"/>
  <c r="X54" i="1"/>
  <c r="AU54" i="1"/>
  <c r="W55" i="1"/>
  <c r="X55" i="1"/>
  <c r="AU55" i="1"/>
  <c r="W56" i="1"/>
  <c r="X56" i="1"/>
  <c r="AU56" i="1"/>
  <c r="W57" i="1"/>
  <c r="X57" i="1"/>
  <c r="AU57" i="1"/>
  <c r="W58" i="1"/>
  <c r="X58" i="1"/>
  <c r="AU58" i="1"/>
  <c r="W59" i="1"/>
  <c r="X59" i="1"/>
  <c r="AU59" i="1"/>
  <c r="W60" i="1"/>
  <c r="X60" i="1"/>
  <c r="AU60" i="1"/>
  <c r="W61" i="1"/>
  <c r="X61" i="1"/>
  <c r="AU61" i="1"/>
  <c r="W62" i="1"/>
  <c r="X62" i="1"/>
  <c r="AU62" i="1"/>
  <c r="W63" i="1"/>
  <c r="X63" i="1"/>
  <c r="AU63" i="1"/>
  <c r="W64" i="1"/>
  <c r="X64" i="1"/>
  <c r="AU64" i="1"/>
  <c r="W65" i="1"/>
  <c r="X65" i="1"/>
  <c r="AU65" i="1"/>
  <c r="W66" i="1"/>
  <c r="X66" i="1"/>
  <c r="AU66" i="1"/>
  <c r="W67" i="1"/>
  <c r="X67" i="1"/>
  <c r="AU67" i="1"/>
  <c r="W68" i="1"/>
  <c r="X68" i="1"/>
  <c r="AU68" i="1"/>
  <c r="W69" i="1"/>
  <c r="X69" i="1"/>
  <c r="AU69" i="1"/>
  <c r="V70" i="1"/>
  <c r="W70" i="1"/>
  <c r="X70" i="1"/>
  <c r="AU70" i="1"/>
  <c r="W71" i="1"/>
  <c r="X71" i="1"/>
  <c r="AU71" i="1"/>
  <c r="W72" i="1"/>
  <c r="X72" i="1"/>
  <c r="AU72" i="1"/>
  <c r="W73" i="1"/>
  <c r="X73" i="1"/>
  <c r="AU73" i="1"/>
  <c r="W74" i="1"/>
  <c r="X74" i="1"/>
  <c r="AU74" i="1"/>
  <c r="W75" i="1"/>
  <c r="X75" i="1"/>
  <c r="AU75" i="1"/>
  <c r="W76" i="1"/>
  <c r="X76" i="1"/>
  <c r="AU76" i="1"/>
  <c r="W77" i="1"/>
  <c r="X77" i="1"/>
  <c r="AU77" i="1"/>
  <c r="W78" i="1"/>
  <c r="X78" i="1"/>
  <c r="AU78" i="1"/>
  <c r="W79" i="1"/>
  <c r="X79" i="1"/>
  <c r="AU79" i="1"/>
  <c r="W80" i="1"/>
  <c r="X80" i="1"/>
  <c r="AU80" i="1"/>
  <c r="V81" i="1"/>
  <c r="W81" i="1"/>
  <c r="X81" i="1"/>
  <c r="AU81" i="1"/>
  <c r="W82" i="1"/>
  <c r="X82" i="1"/>
  <c r="AU82" i="1"/>
  <c r="V83" i="1"/>
  <c r="W83" i="1"/>
  <c r="X83" i="1"/>
  <c r="AU83" i="1"/>
  <c r="W84" i="1"/>
  <c r="X84" i="1"/>
  <c r="AU84" i="1"/>
  <c r="V85" i="1"/>
  <c r="W85" i="1"/>
  <c r="X85" i="1"/>
  <c r="AU85" i="1"/>
  <c r="W86" i="1"/>
  <c r="X86" i="1"/>
  <c r="AU86" i="1"/>
  <c r="W87" i="1"/>
  <c r="X87" i="1"/>
  <c r="AU87" i="1"/>
  <c r="W88" i="1"/>
  <c r="X88" i="1"/>
  <c r="AU88" i="1"/>
  <c r="V89" i="1"/>
  <c r="W89" i="1"/>
  <c r="X89" i="1"/>
  <c r="AU89" i="1"/>
  <c r="W90" i="1"/>
  <c r="X90" i="1"/>
  <c r="AU90" i="1"/>
  <c r="W91" i="1"/>
  <c r="X91" i="1"/>
  <c r="AU91" i="1"/>
  <c r="W92" i="1"/>
  <c r="X92" i="1"/>
  <c r="AU92" i="1"/>
  <c r="W93" i="1"/>
  <c r="X93" i="1"/>
  <c r="AU93" i="1"/>
  <c r="W94" i="1"/>
  <c r="X94" i="1"/>
  <c r="AU94" i="1"/>
  <c r="W95" i="1"/>
  <c r="X95" i="1"/>
  <c r="AU95" i="1"/>
  <c r="W96" i="1"/>
  <c r="X96" i="1"/>
  <c r="AU96" i="1"/>
  <c r="W97" i="1"/>
  <c r="X97" i="1"/>
  <c r="AU97" i="1"/>
  <c r="W98" i="1"/>
  <c r="X98" i="1"/>
  <c r="AU98" i="1"/>
  <c r="W99" i="1"/>
  <c r="X99" i="1"/>
  <c r="V100" i="1"/>
  <c r="W100" i="1"/>
  <c r="X100" i="1"/>
  <c r="W101" i="1"/>
  <c r="X101" i="1"/>
  <c r="AU101" i="1"/>
  <c r="V102" i="1"/>
  <c r="W102" i="1"/>
  <c r="X102" i="1"/>
  <c r="AU102" i="1"/>
  <c r="W103" i="1"/>
  <c r="X103" i="1"/>
  <c r="AU103" i="1"/>
  <c r="W104" i="1"/>
  <c r="X104" i="1"/>
  <c r="AU104" i="1"/>
  <c r="W105" i="1"/>
  <c r="X105" i="1"/>
  <c r="AU105" i="1"/>
  <c r="W106" i="1"/>
  <c r="X106" i="1"/>
  <c r="AU106" i="1"/>
  <c r="W107" i="1"/>
  <c r="X107" i="1"/>
  <c r="AU107" i="1"/>
  <c r="W108" i="1"/>
  <c r="X108" i="1"/>
  <c r="AU108" i="1"/>
  <c r="W109" i="1"/>
  <c r="X109" i="1"/>
  <c r="AU109" i="1"/>
  <c r="W110" i="1"/>
  <c r="X110" i="1"/>
  <c r="AU110" i="1"/>
  <c r="W111" i="1"/>
  <c r="X111" i="1"/>
  <c r="AU111" i="1"/>
  <c r="W112" i="1"/>
  <c r="X112" i="1"/>
  <c r="AU112" i="1"/>
  <c r="W113" i="1"/>
  <c r="X113" i="1"/>
  <c r="AU113" i="1"/>
  <c r="W114" i="1"/>
  <c r="X114" i="1"/>
  <c r="AU114" i="1"/>
  <c r="W115" i="1"/>
  <c r="X115" i="1"/>
  <c r="AU115" i="1"/>
  <c r="W116" i="1"/>
  <c r="X116" i="1"/>
  <c r="AU116" i="1"/>
  <c r="W117" i="1"/>
  <c r="X117" i="1"/>
  <c r="AU117" i="1"/>
  <c r="W118" i="1"/>
  <c r="X118" i="1"/>
  <c r="AU118" i="1"/>
  <c r="W119" i="1"/>
  <c r="X119" i="1"/>
  <c r="AU119" i="1"/>
  <c r="W120" i="1"/>
  <c r="X120" i="1"/>
  <c r="AU120" i="1"/>
  <c r="W121" i="1"/>
  <c r="X121" i="1"/>
  <c r="AU121" i="1"/>
  <c r="W122" i="1"/>
  <c r="X122" i="1"/>
  <c r="AU122" i="1"/>
  <c r="W123" i="1"/>
  <c r="X123" i="1"/>
  <c r="AU123" i="1"/>
  <c r="W124" i="1"/>
  <c r="X124" i="1"/>
  <c r="AU124" i="1"/>
  <c r="W125" i="1"/>
  <c r="X125" i="1"/>
  <c r="AU125" i="1"/>
  <c r="W126" i="1"/>
  <c r="X126" i="1"/>
  <c r="AU126" i="1"/>
  <c r="W127" i="1"/>
  <c r="X127" i="1"/>
  <c r="AU127" i="1"/>
  <c r="W128" i="1"/>
  <c r="X128" i="1"/>
  <c r="AU128" i="1"/>
  <c r="W129" i="1"/>
  <c r="X129" i="1"/>
  <c r="AU129" i="1"/>
  <c r="W130" i="1"/>
  <c r="X130" i="1"/>
  <c r="AU130" i="1"/>
  <c r="W131" i="1"/>
  <c r="X131" i="1"/>
  <c r="AU131" i="1"/>
  <c r="W132" i="1"/>
  <c r="X132" i="1"/>
  <c r="AU132" i="1"/>
  <c r="W133" i="1"/>
  <c r="X133" i="1"/>
  <c r="AU133" i="1"/>
  <c r="W134" i="1"/>
  <c r="X134" i="1"/>
  <c r="AU134" i="1"/>
  <c r="W135" i="1"/>
  <c r="X135" i="1"/>
  <c r="AU135" i="1"/>
  <c r="W136" i="1"/>
  <c r="X136" i="1"/>
  <c r="AU136" i="1"/>
  <c r="W137" i="1"/>
  <c r="X137" i="1"/>
  <c r="AU137" i="1"/>
  <c r="W138" i="1"/>
  <c r="X138" i="1"/>
  <c r="AU138" i="1"/>
  <c r="W139" i="1"/>
  <c r="X139" i="1"/>
  <c r="AU139" i="1"/>
  <c r="W140" i="1"/>
  <c r="X140" i="1"/>
  <c r="AU140" i="1"/>
  <c r="W141" i="1"/>
  <c r="X141" i="1"/>
  <c r="AU141" i="1"/>
  <c r="W142" i="1"/>
  <c r="X142" i="1"/>
  <c r="AU142" i="1"/>
  <c r="W143" i="1"/>
  <c r="X143" i="1"/>
  <c r="AU143" i="1"/>
  <c r="W144" i="1"/>
  <c r="X144" i="1"/>
  <c r="AU144" i="1"/>
  <c r="W145" i="1"/>
  <c r="X145" i="1"/>
  <c r="AU145" i="1"/>
  <c r="W146" i="1"/>
  <c r="X146" i="1"/>
  <c r="AU146" i="1"/>
  <c r="D147" i="1"/>
  <c r="F147" i="1"/>
  <c r="G147" i="1"/>
  <c r="J147" i="1"/>
  <c r="K147" i="1"/>
  <c r="L147" i="1"/>
  <c r="M147" i="1"/>
  <c r="O147" i="1"/>
  <c r="H147" i="1"/>
  <c r="I147" i="1"/>
  <c r="R147" i="1"/>
  <c r="AA147" i="1"/>
  <c r="AX147" i="1"/>
  <c r="AL5" i="1" l="1"/>
  <c r="AM5" i="1" s="1"/>
  <c r="AK150" i="1"/>
  <c r="AK149" i="1"/>
  <c r="AU150" i="1"/>
  <c r="AU149" i="1"/>
  <c r="Q87" i="1"/>
  <c r="U87" i="1" s="1"/>
  <c r="V145" i="1"/>
  <c r="Q145" i="1"/>
  <c r="U145" i="1" s="1"/>
  <c r="Q143" i="1"/>
  <c r="U143" i="1" s="1"/>
  <c r="V123" i="1"/>
  <c r="Q123" i="1"/>
  <c r="U123" i="1" s="1"/>
  <c r="V121" i="1"/>
  <c r="Q121" i="1"/>
  <c r="U121" i="1" s="1"/>
  <c r="V109" i="1"/>
  <c r="Q109" i="1"/>
  <c r="U109" i="1" s="1"/>
  <c r="V105" i="1"/>
  <c r="Q105" i="1"/>
  <c r="U105" i="1" s="1"/>
  <c r="V103" i="1"/>
  <c r="Q103" i="1"/>
  <c r="U103" i="1" s="1"/>
  <c r="V97" i="1"/>
  <c r="Q97" i="1"/>
  <c r="U97" i="1" s="1"/>
  <c r="V95" i="1"/>
  <c r="Q95" i="1"/>
  <c r="U95" i="1" s="1"/>
  <c r="Q91" i="1"/>
  <c r="U91" i="1" s="1"/>
  <c r="V61" i="1"/>
  <c r="Q61" i="1"/>
  <c r="U61" i="1" s="1"/>
  <c r="V59" i="1"/>
  <c r="Q59" i="1"/>
  <c r="U59" i="1" s="1"/>
  <c r="V57" i="1"/>
  <c r="Q57" i="1"/>
  <c r="U57" i="1" s="1"/>
  <c r="V51" i="1"/>
  <c r="Q51" i="1"/>
  <c r="U51" i="1" s="1"/>
  <c r="V47" i="1"/>
  <c r="Q47" i="1"/>
  <c r="U47" i="1" s="1"/>
  <c r="Q117" i="1"/>
  <c r="U117" i="1" s="1"/>
  <c r="Q107" i="1"/>
  <c r="U107" i="1" s="1"/>
  <c r="Q73" i="1"/>
  <c r="U73" i="1" s="1"/>
  <c r="Q71" i="1"/>
  <c r="U71" i="1" s="1"/>
  <c r="V141" i="1"/>
  <c r="Q141" i="1"/>
  <c r="U141" i="1" s="1"/>
  <c r="V139" i="1"/>
  <c r="Q139" i="1"/>
  <c r="U139" i="1" s="1"/>
  <c r="Q135" i="1"/>
  <c r="U135" i="1" s="1"/>
  <c r="V133" i="1"/>
  <c r="Q133" i="1"/>
  <c r="U133" i="1" s="1"/>
  <c r="V131" i="1"/>
  <c r="Q131" i="1"/>
  <c r="U131" i="1" s="1"/>
  <c r="V129" i="1"/>
  <c r="Q129" i="1"/>
  <c r="U129" i="1" s="1"/>
  <c r="Q119" i="1"/>
  <c r="U119" i="1" s="1"/>
  <c r="V115" i="1"/>
  <c r="Q115" i="1"/>
  <c r="U115" i="1" s="1"/>
  <c r="V113" i="1"/>
  <c r="Q113" i="1"/>
  <c r="U113" i="1" s="1"/>
  <c r="V101" i="1"/>
  <c r="Q101" i="1"/>
  <c r="U101" i="1" s="1"/>
  <c r="V99" i="1"/>
  <c r="Q99" i="1"/>
  <c r="U99" i="1" s="1"/>
  <c r="V93" i="1"/>
  <c r="Q93" i="1"/>
  <c r="U93" i="1" s="1"/>
  <c r="V67" i="1"/>
  <c r="Q67" i="1"/>
  <c r="U67" i="1" s="1"/>
  <c r="V65" i="1"/>
  <c r="Q65" i="1"/>
  <c r="U65" i="1" s="1"/>
  <c r="V63" i="1"/>
  <c r="Q63" i="1"/>
  <c r="U63" i="1" s="1"/>
  <c r="V55" i="1"/>
  <c r="Q55" i="1"/>
  <c r="U55" i="1" s="1"/>
  <c r="V53" i="1"/>
  <c r="Q53" i="1"/>
  <c r="U53" i="1" s="1"/>
  <c r="V49" i="1"/>
  <c r="Q137" i="1"/>
  <c r="U137" i="1" s="1"/>
  <c r="Q127" i="1"/>
  <c r="U127" i="1" s="1"/>
  <c r="Q125" i="1"/>
  <c r="U125" i="1" s="1"/>
  <c r="Q111" i="1"/>
  <c r="U111" i="1" s="1"/>
  <c r="Q89" i="1"/>
  <c r="U89" i="1" s="1"/>
  <c r="Q85" i="1"/>
  <c r="U85" i="1" s="1"/>
  <c r="V79" i="1"/>
  <c r="Q79" i="1"/>
  <c r="U79" i="1" s="1"/>
  <c r="V77" i="1"/>
  <c r="Q77" i="1"/>
  <c r="U77" i="1" s="1"/>
  <c r="V75" i="1"/>
  <c r="Q75" i="1"/>
  <c r="U75" i="1" s="1"/>
  <c r="V69" i="1"/>
  <c r="Q69" i="1"/>
  <c r="U69" i="1" s="1"/>
  <c r="Q15" i="1"/>
  <c r="U15" i="1" s="1"/>
  <c r="Q45" i="1"/>
  <c r="U45" i="1" s="1"/>
  <c r="Q43" i="1"/>
  <c r="U43" i="1" s="1"/>
  <c r="V41" i="1"/>
  <c r="Q41" i="1"/>
  <c r="U41" i="1" s="1"/>
  <c r="V39" i="1"/>
  <c r="Q39" i="1"/>
  <c r="U39" i="1" s="1"/>
  <c r="V37" i="1"/>
  <c r="Q37" i="1"/>
  <c r="U37" i="1" s="1"/>
  <c r="V35" i="1"/>
  <c r="Q35" i="1"/>
  <c r="U35" i="1" s="1"/>
  <c r="V33" i="1"/>
  <c r="Q33" i="1"/>
  <c r="U33" i="1" s="1"/>
  <c r="V31" i="1"/>
  <c r="Q31" i="1"/>
  <c r="U31" i="1" s="1"/>
  <c r="V29" i="1"/>
  <c r="Q29" i="1"/>
  <c r="U29" i="1" s="1"/>
  <c r="V27" i="1"/>
  <c r="Q27" i="1"/>
  <c r="U27" i="1" s="1"/>
  <c r="V25" i="1"/>
  <c r="Q25" i="1"/>
  <c r="U25" i="1" s="1"/>
  <c r="V23" i="1"/>
  <c r="Q23" i="1"/>
  <c r="U23" i="1" s="1"/>
  <c r="V21" i="1"/>
  <c r="Q21" i="1"/>
  <c r="U21" i="1" s="1"/>
  <c r="V19" i="1"/>
  <c r="Q19" i="1"/>
  <c r="U19" i="1" s="1"/>
  <c r="V17" i="1"/>
  <c r="Q17" i="1"/>
  <c r="U17" i="1" s="1"/>
  <c r="V13" i="1"/>
  <c r="Q13" i="1"/>
  <c r="U13" i="1" s="1"/>
  <c r="V11" i="1"/>
  <c r="Q11" i="1"/>
  <c r="U11" i="1" s="1"/>
  <c r="V9" i="1"/>
  <c r="Q9" i="1"/>
  <c r="U9" i="1" s="1"/>
  <c r="V7" i="1"/>
  <c r="Q7" i="1"/>
  <c r="U7" i="1" s="1"/>
  <c r="Q5" i="1"/>
  <c r="U5" i="1" s="1"/>
  <c r="Q83" i="1"/>
  <c r="U83" i="1" s="1"/>
  <c r="Q81" i="1"/>
  <c r="U81" i="1" s="1"/>
  <c r="Y120" i="1"/>
  <c r="AW120" i="1" s="1"/>
  <c r="Y35" i="1"/>
  <c r="Y59" i="1"/>
  <c r="AW59" i="1" s="1"/>
  <c r="Y44" i="1"/>
  <c r="Y31" i="1"/>
  <c r="AW31" i="1" s="1"/>
  <c r="Y29" i="1"/>
  <c r="Y21" i="1"/>
  <c r="Y69" i="1"/>
  <c r="Y65" i="1"/>
  <c r="Y42" i="1"/>
  <c r="Y17" i="1"/>
  <c r="Y16" i="1"/>
  <c r="Y11" i="1"/>
  <c r="AW11" i="1" s="1"/>
  <c r="Y72" i="1"/>
  <c r="AW72" i="1" s="1"/>
  <c r="Y82" i="1"/>
  <c r="Y146" i="1"/>
  <c r="AW146" i="1" s="1"/>
  <c r="Y112" i="1"/>
  <c r="V34" i="1"/>
  <c r="Y144" i="1"/>
  <c r="Y74" i="1"/>
  <c r="Y70" i="1"/>
  <c r="Y38" i="1"/>
  <c r="AW38" i="1" s="1"/>
  <c r="Y23" i="1"/>
  <c r="Y33" i="1"/>
  <c r="Y10" i="1"/>
  <c r="Y138" i="1"/>
  <c r="Y128" i="1"/>
  <c r="Y108" i="1"/>
  <c r="Y19" i="1"/>
  <c r="Y7" i="1"/>
  <c r="Y127" i="1"/>
  <c r="Y125" i="1"/>
  <c r="AW125" i="1" s="1"/>
  <c r="Y94" i="1"/>
  <c r="Y96" i="1"/>
  <c r="AW96" i="1" s="1"/>
  <c r="Y50" i="1"/>
  <c r="AW50" i="1" s="1"/>
  <c r="Y56" i="1"/>
  <c r="AW56" i="1" s="1"/>
  <c r="Y67" i="1"/>
  <c r="Y51" i="1"/>
  <c r="Y53" i="1"/>
  <c r="Y47" i="1"/>
  <c r="V143" i="1"/>
  <c r="Y111" i="1"/>
  <c r="AW111" i="1" s="1"/>
  <c r="Y93" i="1"/>
  <c r="Y87" i="1"/>
  <c r="AW87" i="1" s="1"/>
  <c r="Y20" i="1"/>
  <c r="Y137" i="1"/>
  <c r="Y131" i="1"/>
  <c r="V119" i="1"/>
  <c r="Y117" i="1"/>
  <c r="Y114" i="1"/>
  <c r="V104" i="1"/>
  <c r="Y101" i="1"/>
  <c r="AW101" i="1" s="1"/>
  <c r="Y98" i="1"/>
  <c r="Y78" i="1"/>
  <c r="V68" i="1"/>
  <c r="Y64" i="1"/>
  <c r="AW64" i="1" s="1"/>
  <c r="Y57" i="1"/>
  <c r="Y55" i="1"/>
  <c r="V43" i="1"/>
  <c r="Y40" i="1"/>
  <c r="AW40" i="1" s="1"/>
  <c r="V32" i="1"/>
  <c r="Y27" i="1"/>
  <c r="Y24" i="1"/>
  <c r="AW24" i="1" s="1"/>
  <c r="Y12" i="1"/>
  <c r="AW12" i="1" s="1"/>
  <c r="Y5" i="1"/>
  <c r="AW5" i="1" s="1"/>
  <c r="Y142" i="1"/>
  <c r="Y76" i="1"/>
  <c r="AW76" i="1" s="1"/>
  <c r="V54" i="1"/>
  <c r="Y140" i="1"/>
  <c r="AW140" i="1" s="1"/>
  <c r="Y134" i="1"/>
  <c r="AW134" i="1" s="1"/>
  <c r="Y132" i="1"/>
  <c r="Y126" i="1"/>
  <c r="AW126" i="1" s="1"/>
  <c r="Y123" i="1"/>
  <c r="AW123" i="1" s="1"/>
  <c r="Y122" i="1"/>
  <c r="AW122" i="1" s="1"/>
  <c r="Y116" i="1"/>
  <c r="Y107" i="1"/>
  <c r="AW107" i="1" s="1"/>
  <c r="Y105" i="1"/>
  <c r="Y103" i="1"/>
  <c r="V91" i="1"/>
  <c r="Y84" i="1"/>
  <c r="AW84" i="1" s="1"/>
  <c r="Y80" i="1"/>
  <c r="Y15" i="1"/>
  <c r="AW15" i="1" s="1"/>
  <c r="Y14" i="1"/>
  <c r="Y6" i="1"/>
  <c r="V117" i="1"/>
  <c r="V87" i="1"/>
  <c r="V16" i="1"/>
  <c r="V24" i="1"/>
  <c r="V127" i="1"/>
  <c r="V111" i="1"/>
  <c r="V137" i="1"/>
  <c r="V125" i="1"/>
  <c r="V107" i="1"/>
  <c r="V20" i="1"/>
  <c r="Y110" i="1"/>
  <c r="AW110" i="1" s="1"/>
  <c r="Y104" i="1"/>
  <c r="AW104" i="1" s="1"/>
  <c r="Y86" i="1"/>
  <c r="AW86" i="1" s="1"/>
  <c r="Y61" i="1"/>
  <c r="Y54" i="1"/>
  <c r="Y52" i="1"/>
  <c r="Y32" i="1"/>
  <c r="AW32" i="1" s="1"/>
  <c r="Y143" i="1"/>
  <c r="AW143" i="1" s="1"/>
  <c r="Y141" i="1"/>
  <c r="Y124" i="1"/>
  <c r="Y119" i="1"/>
  <c r="AW119" i="1" s="1"/>
  <c r="Y102" i="1"/>
  <c r="AW102" i="1" s="1"/>
  <c r="Y92" i="1"/>
  <c r="Y91" i="1"/>
  <c r="AW91" i="1" s="1"/>
  <c r="Y90" i="1"/>
  <c r="Y68" i="1"/>
  <c r="AW68" i="1" s="1"/>
  <c r="V64" i="1"/>
  <c r="Y63" i="1"/>
  <c r="V56" i="1"/>
  <c r="Y43" i="1"/>
  <c r="Y25" i="1"/>
  <c r="V15" i="1"/>
  <c r="Y9" i="1"/>
  <c r="Y106" i="1"/>
  <c r="Y100" i="1"/>
  <c r="AW100" i="1" s="1"/>
  <c r="Y89" i="1"/>
  <c r="AW89" i="1" s="1"/>
  <c r="Y88" i="1"/>
  <c r="AW88" i="1" s="1"/>
  <c r="Y34" i="1"/>
  <c r="Y22" i="1"/>
  <c r="AW22" i="1" s="1"/>
  <c r="Y8" i="1"/>
  <c r="AW8" i="1" s="1"/>
  <c r="Y136" i="1"/>
  <c r="Y130" i="1"/>
  <c r="Y118" i="1"/>
  <c r="AU147" i="1"/>
  <c r="AK147" i="1"/>
  <c r="V73" i="1"/>
  <c r="Y145" i="1"/>
  <c r="AW145" i="1" s="1"/>
  <c r="Y139" i="1"/>
  <c r="AW139" i="1" s="1"/>
  <c r="Y135" i="1"/>
  <c r="Y133" i="1"/>
  <c r="Y129" i="1"/>
  <c r="Y121" i="1"/>
  <c r="AW121" i="1" s="1"/>
  <c r="Y115" i="1"/>
  <c r="AW115" i="1" s="1"/>
  <c r="Y113" i="1"/>
  <c r="AW113" i="1" s="1"/>
  <c r="Y109" i="1"/>
  <c r="AW109" i="1" s="1"/>
  <c r="Y99" i="1"/>
  <c r="Y97" i="1"/>
  <c r="Y95" i="1"/>
  <c r="AW95" i="1" s="1"/>
  <c r="Y85" i="1"/>
  <c r="AW85" i="1" s="1"/>
  <c r="Y83" i="1"/>
  <c r="Y81" i="1"/>
  <c r="AW81" i="1" s="1"/>
  <c r="Y79" i="1"/>
  <c r="AW79" i="1" s="1"/>
  <c r="Y77" i="1"/>
  <c r="AW77" i="1" s="1"/>
  <c r="Y75" i="1"/>
  <c r="AW75" i="1" s="1"/>
  <c r="V71" i="1"/>
  <c r="Y73" i="1"/>
  <c r="AW73" i="1" s="1"/>
  <c r="Y71" i="1"/>
  <c r="Y66" i="1"/>
  <c r="AW66" i="1" s="1"/>
  <c r="V66" i="1"/>
  <c r="Y62" i="1"/>
  <c r="AW62" i="1" s="1"/>
  <c r="V62" i="1"/>
  <c r="Y60" i="1"/>
  <c r="AW60" i="1" s="1"/>
  <c r="V60" i="1"/>
  <c r="Y58" i="1"/>
  <c r="AW58" i="1" s="1"/>
  <c r="V58" i="1"/>
  <c r="Y48" i="1"/>
  <c r="AW48" i="1" s="1"/>
  <c r="V48" i="1"/>
  <c r="Y46" i="1"/>
  <c r="AW46" i="1" s="1"/>
  <c r="V46" i="1"/>
  <c r="Y41" i="1"/>
  <c r="AW41" i="1" s="1"/>
  <c r="Y39" i="1"/>
  <c r="AW39" i="1" s="1"/>
  <c r="Y37" i="1"/>
  <c r="AW37" i="1" s="1"/>
  <c r="Y30" i="1"/>
  <c r="V30" i="1"/>
  <c r="Y28" i="1"/>
  <c r="AW28" i="1" s="1"/>
  <c r="V28" i="1"/>
  <c r="Y26" i="1"/>
  <c r="V26" i="1"/>
  <c r="Y18" i="1"/>
  <c r="AW18" i="1" s="1"/>
  <c r="V18" i="1"/>
  <c r="Y13" i="1"/>
  <c r="V146" i="1"/>
  <c r="V144" i="1"/>
  <c r="V142" i="1"/>
  <c r="V140" i="1"/>
  <c r="V138" i="1"/>
  <c r="V136" i="1"/>
  <c r="V134" i="1"/>
  <c r="V132" i="1"/>
  <c r="V130" i="1"/>
  <c r="V128" i="1"/>
  <c r="V126" i="1"/>
  <c r="V124" i="1"/>
  <c r="V122" i="1"/>
  <c r="V120" i="1"/>
  <c r="V118" i="1"/>
  <c r="V116" i="1"/>
  <c r="V114" i="1"/>
  <c r="V112" i="1"/>
  <c r="V110" i="1"/>
  <c r="V108" i="1"/>
  <c r="V106" i="1"/>
  <c r="V98" i="1"/>
  <c r="V96" i="1"/>
  <c r="V94" i="1"/>
  <c r="V92" i="1"/>
  <c r="V90" i="1"/>
  <c r="V88" i="1"/>
  <c r="V86" i="1"/>
  <c r="V84" i="1"/>
  <c r="V82" i="1"/>
  <c r="V80" i="1"/>
  <c r="V78" i="1"/>
  <c r="V76" i="1"/>
  <c r="V74" i="1"/>
  <c r="V72" i="1"/>
  <c r="P147" i="1"/>
  <c r="V44" i="1"/>
  <c r="V42" i="1"/>
  <c r="W49" i="1"/>
  <c r="X49" i="1"/>
  <c r="V40" i="1"/>
  <c r="V38" i="1"/>
  <c r="V6" i="1"/>
  <c r="V14" i="1"/>
  <c r="AW83" i="1" l="1"/>
  <c r="AW26" i="1"/>
  <c r="AW25" i="1"/>
  <c r="Q49" i="1"/>
  <c r="U49" i="1" s="1"/>
  <c r="AW65" i="1"/>
  <c r="AW13" i="1"/>
  <c r="AW19" i="1"/>
  <c r="AW33" i="1"/>
  <c r="AW23" i="1"/>
  <c r="AW17" i="1"/>
  <c r="AW21" i="1"/>
  <c r="AW29" i="1"/>
  <c r="AW44" i="1"/>
  <c r="AW35" i="1"/>
  <c r="AW30" i="1"/>
  <c r="AW34" i="1"/>
  <c r="AW43" i="1"/>
  <c r="AW14" i="1"/>
  <c r="AW27" i="1"/>
  <c r="AW20" i="1"/>
  <c r="AW16" i="1"/>
  <c r="AW42" i="1"/>
  <c r="AW141" i="1"/>
  <c r="AW7" i="1"/>
  <c r="AW80" i="1"/>
  <c r="AW128" i="1"/>
  <c r="AW10" i="1"/>
  <c r="AW133" i="1"/>
  <c r="AW69" i="1"/>
  <c r="AW98" i="1"/>
  <c r="AW116" i="1"/>
  <c r="AW52" i="1"/>
  <c r="AW131" i="1"/>
  <c r="AW9" i="1"/>
  <c r="AW57" i="1"/>
  <c r="AW70" i="1"/>
  <c r="AW90" i="1"/>
  <c r="AW78" i="1"/>
  <c r="AW71" i="1"/>
  <c r="AW105" i="1"/>
  <c r="AW108" i="1"/>
  <c r="AW82" i="1"/>
  <c r="AW112" i="1"/>
  <c r="AW132" i="1"/>
  <c r="AW74" i="1"/>
  <c r="AW117" i="1"/>
  <c r="AW144" i="1"/>
  <c r="AW135" i="1"/>
  <c r="AW137" i="1"/>
  <c r="AW51" i="1"/>
  <c r="AW124" i="1"/>
  <c r="AW138" i="1"/>
  <c r="AW99" i="1"/>
  <c r="AW129" i="1"/>
  <c r="AW61" i="1"/>
  <c r="AW127" i="1"/>
  <c r="AW94" i="1"/>
  <c r="AW92" i="1"/>
  <c r="AW93" i="1"/>
  <c r="AW97" i="1"/>
  <c r="AW54" i="1"/>
  <c r="AW67" i="1"/>
  <c r="AW53" i="1"/>
  <c r="AW47" i="1"/>
  <c r="AW55" i="1"/>
  <c r="AW6" i="1"/>
  <c r="AW63" i="1"/>
  <c r="AW130" i="1"/>
  <c r="AW142" i="1"/>
  <c r="AW103" i="1"/>
  <c r="AW114" i="1"/>
  <c r="AW118" i="1"/>
  <c r="AW136" i="1"/>
  <c r="AW106" i="1"/>
  <c r="Y49" i="1"/>
  <c r="AW49" i="1" s="1"/>
  <c r="V50" i="1"/>
  <c r="Q147" i="1" l="1"/>
  <c r="AC5" i="1" l="1"/>
  <c r="AI5" i="1" l="1"/>
  <c r="AJ5" i="1" s="1"/>
  <c r="AN5" i="1"/>
  <c r="AT5" i="1"/>
  <c r="AZ5" i="1" s="1"/>
  <c r="AP5" i="1"/>
  <c r="AQ5" i="1" s="1"/>
  <c r="AS5" i="1" s="1"/>
  <c r="AT149" i="1" l="1"/>
  <c r="AR5" i="1"/>
  <c r="AT147" i="1"/>
</calcChain>
</file>

<file path=xl/comments1.xml><?xml version="1.0" encoding="utf-8"?>
<comments xmlns="http://schemas.openxmlformats.org/spreadsheetml/2006/main">
  <authors>
    <author>395</author>
  </authors>
  <commentList>
    <comment ref="T129" authorId="0" shapeId="0">
      <text>
        <r>
          <rPr>
            <b/>
            <sz val="9"/>
            <color indexed="81"/>
            <rFont val="Tahoma"/>
            <family val="2"/>
            <charset val="238"/>
          </rPr>
          <t>395:</t>
        </r>
        <r>
          <rPr>
            <sz val="9"/>
            <color indexed="81"/>
            <rFont val="Tahoma"/>
            <family val="2"/>
            <charset val="238"/>
          </rPr>
          <t xml:space="preserve">
33069
</t>
        </r>
      </text>
    </comment>
  </commentList>
</comments>
</file>

<file path=xl/sharedStrings.xml><?xml version="1.0" encoding="utf-8"?>
<sst xmlns="http://schemas.openxmlformats.org/spreadsheetml/2006/main" count="1692" uniqueCount="142">
  <si>
    <t>škola, zařízení</t>
  </si>
  <si>
    <t>L8</t>
  </si>
  <si>
    <t>P16</t>
  </si>
  <si>
    <t>buňka ve finan. rozvaze</t>
  </si>
  <si>
    <t>tis. Kč</t>
  </si>
  <si>
    <t>změna nenár. sl</t>
  </si>
  <si>
    <t>P6</t>
  </si>
  <si>
    <t>L6</t>
  </si>
  <si>
    <t>L10a</t>
  </si>
  <si>
    <t>L10b</t>
  </si>
  <si>
    <t>L11</t>
  </si>
  <si>
    <t>L12</t>
  </si>
  <si>
    <t>L13</t>
  </si>
  <si>
    <t>Kč</t>
  </si>
  <si>
    <t>abs. obj</t>
  </si>
  <si>
    <t>% nenár. sl/tarify</t>
  </si>
  <si>
    <t>mzd. inv.</t>
  </si>
  <si>
    <t>výp/mzd.i</t>
  </si>
  <si>
    <t>přesčasy  tis. Kč</t>
  </si>
  <si>
    <t>ost. přípl  tis. Kč</t>
  </si>
  <si>
    <t>osob. př.  tis. Kč</t>
  </si>
  <si>
    <t>odměny  tis. Kč</t>
  </si>
  <si>
    <t>A9</t>
  </si>
  <si>
    <t>výsledná</t>
  </si>
  <si>
    <t>př. zvl.
  tis. Kč</t>
  </si>
  <si>
    <t>př. vedení
 tis. Kč</t>
  </si>
  <si>
    <t>přesp. hod. 
tis. Kč</t>
  </si>
  <si>
    <t>pl. tarify 
tis. Kč</t>
  </si>
  <si>
    <t>náhrady  
tis. Kč</t>
  </si>
  <si>
    <t>objekt</t>
  </si>
  <si>
    <t>úprava nen. sl.
krok C</t>
  </si>
  <si>
    <t>nenár. sl.
po úpravě
krok C</t>
  </si>
  <si>
    <t>mzd.i</t>
  </si>
  <si>
    <t>PED</t>
  </si>
  <si>
    <t>NEPED</t>
  </si>
  <si>
    <t>KATEG. ZAM.</t>
  </si>
  <si>
    <t>dle P1-04</t>
  </si>
  <si>
    <t>okr</t>
  </si>
  <si>
    <t>ESF+RP</t>
  </si>
  <si>
    <t>kalk. nárok. složky ročně
v tis. Kč</t>
  </si>
  <si>
    <t>tarify měsíčně
v tis. Kč</t>
  </si>
  <si>
    <t>př. poč. zam. 2014 ze stát. r.</t>
  </si>
  <si>
    <t>oč. př.p. zam. 15</t>
  </si>
  <si>
    <t>dopočtený prům. měs. plat 2015</t>
  </si>
  <si>
    <t>úroveň nenár. r.
2015 cel.</t>
  </si>
  <si>
    <r>
      <rPr>
        <b/>
        <sz val="9"/>
        <rFont val="Times New Roman CE"/>
        <charset val="238"/>
      </rPr>
      <t xml:space="preserve">oček. platy </t>
    </r>
    <r>
      <rPr>
        <sz val="9"/>
        <rFont val="Times New Roman CE"/>
        <charset val="238"/>
      </rPr>
      <t>objem</t>
    </r>
    <r>
      <rPr>
        <sz val="9"/>
        <rFont val="Times New Roman CE"/>
        <family val="1"/>
        <charset val="238"/>
      </rPr>
      <t xml:space="preserve">
</t>
    </r>
    <r>
      <rPr>
        <b/>
        <sz val="9"/>
        <rFont val="Times New Roman CE"/>
        <charset val="238"/>
      </rPr>
      <t>2015</t>
    </r>
    <r>
      <rPr>
        <sz val="9"/>
        <rFont val="Times New Roman CE"/>
        <family val="1"/>
        <charset val="238"/>
      </rPr>
      <t xml:space="preserve"> tis.Kč</t>
    </r>
  </si>
  <si>
    <t>návrh platy
norm. 2015
v tis. Kč</t>
  </si>
  <si>
    <t>návrh -oček. 15
tis. Kč</t>
  </si>
  <si>
    <t>zm. nenár. sl. 14 Kč
krok A</t>
  </si>
  <si>
    <t>zm. nenár. sl. 2014 %
krok A</t>
  </si>
  <si>
    <t>zaměstn.
objekt. 15
krok B</t>
  </si>
  <si>
    <t>návrh - oček. 15
krok B</t>
  </si>
  <si>
    <t>zm. nenár. sl.2014 Kč
krok B</t>
  </si>
  <si>
    <t>zm. nenár. sl. 2014 %
krok B</t>
  </si>
  <si>
    <t>zm. nenár. sl. 14 %</t>
  </si>
  <si>
    <t>nenár. sl. 15/14</t>
  </si>
  <si>
    <t>platy 15
roční obj.
v tis. Kč</t>
  </si>
  <si>
    <t>nenár. sl.
vyplacené v  r. 2014</t>
  </si>
  <si>
    <t xml:space="preserve"> 14/13</t>
  </si>
  <si>
    <t>v tis. Kč</t>
  </si>
  <si>
    <t>v Kč</t>
  </si>
  <si>
    <t>prům. nenár.sl.
2014</t>
  </si>
  <si>
    <t>odměny
prům. 2014</t>
  </si>
  <si>
    <t>pr.osob. přípl. 2014</t>
  </si>
  <si>
    <t>prům. měs. plat 2014</t>
  </si>
  <si>
    <t>rozp. platy 
přímé 14 
ÚZ 33353</t>
  </si>
  <si>
    <t>platy celkem 
r. 2014
tis.Kč</t>
  </si>
  <si>
    <t>jednotlivě</t>
  </si>
  <si>
    <t>platy celkem
P1-04
součet P+N</t>
  </si>
  <si>
    <t>rozdíl platy
P1-04-ÚZ33353</t>
  </si>
  <si>
    <t>RP 2015  
na platy 
33052</t>
  </si>
  <si>
    <t>x</t>
  </si>
  <si>
    <t>kalk. 
nárok. sl. 15</t>
  </si>
  <si>
    <t>prům. nenár. sl. r. 2013</t>
  </si>
  <si>
    <t>normat.</t>
  </si>
  <si>
    <t>přímé+tarify</t>
  </si>
  <si>
    <t>přímé 33353</t>
  </si>
  <si>
    <t>RP 2015  
na tarify 
nedokryto</t>
  </si>
  <si>
    <t>projednání</t>
  </si>
  <si>
    <r>
      <t>platy roč. úpr. 2015</t>
    </r>
    <r>
      <rPr>
        <b/>
        <i/>
        <sz val="9"/>
        <rFont val="Times New Roman CE"/>
        <charset val="238"/>
      </rPr>
      <t xml:space="preserve">
v tis. Kč</t>
    </r>
  </si>
  <si>
    <t>skut. 2014</t>
  </si>
  <si>
    <t>specializ. příplatky
tis. Kč</t>
  </si>
  <si>
    <t>náhrady  platu
tis. Kč</t>
  </si>
  <si>
    <t>př. vedení a zastup.
 tis. Kč</t>
  </si>
  <si>
    <t>zvláštní přípl. 
  tis. Kč</t>
  </si>
  <si>
    <t>platové tarify 
tis. Kč</t>
  </si>
  <si>
    <t>odměny za přesp. hod. 
tis. Kč</t>
  </si>
  <si>
    <t>platy za přesčasy  tis. Kč</t>
  </si>
  <si>
    <t>ostatní přípl  tis. Kč</t>
  </si>
  <si>
    <t>osobní př.  tis. Kč</t>
  </si>
  <si>
    <t>pedag./neped.</t>
  </si>
  <si>
    <t>CELKEM pedagogové + neped.</t>
  </si>
  <si>
    <t xml:space="preserve">celkem  </t>
  </si>
  <si>
    <t>odměny  
tis. Kč</t>
  </si>
  <si>
    <t xml:space="preserve">    dopokrytí tarifů</t>
  </si>
  <si>
    <t>platy P1-04
-ÚZ33353-vyčísl. RP</t>
  </si>
  <si>
    <t>mzd.inv</t>
  </si>
  <si>
    <t>platy celkem 
r. 2017
tis.Kč</t>
  </si>
  <si>
    <t>2/2018</t>
  </si>
  <si>
    <t>zaměstnanci, úroveň odměňování - skutečnost v roce 2018, hrazeno ze stát. rozpočtu</t>
  </si>
  <si>
    <t>př. poč. zam. 2018 ze stát. r.</t>
  </si>
  <si>
    <t>př. poč. zam. 2018 z ESF</t>
  </si>
  <si>
    <t>prům. měs. plat 2018</t>
  </si>
  <si>
    <t>pr.osob. přípl. 2018</t>
  </si>
  <si>
    <t>odměny
prům. 2018</t>
  </si>
  <si>
    <t>prům. nenár.sl.
2018</t>
  </si>
  <si>
    <t>změna tar. 1.19</t>
  </si>
  <si>
    <t>1/2019</t>
  </si>
  <si>
    <t>oč. pr.př.p. zam. 19</t>
  </si>
  <si>
    <t>dopočtený prům. měs. plat 2019</t>
  </si>
  <si>
    <t>zaměstnanci, prům.  platy 2019 v Kč</t>
  </si>
  <si>
    <t>úroveň nenár. r.
2019 cel.</t>
  </si>
  <si>
    <r>
      <rPr>
        <b/>
        <sz val="9"/>
        <rFont val="Times New Roman CE"/>
        <charset val="238"/>
      </rPr>
      <t xml:space="preserve">oček. platy </t>
    </r>
    <r>
      <rPr>
        <sz val="9"/>
        <rFont val="Times New Roman CE"/>
        <charset val="238"/>
      </rPr>
      <t>objem</t>
    </r>
    <r>
      <rPr>
        <sz val="9"/>
        <rFont val="Times New Roman CE"/>
        <family val="1"/>
        <charset val="238"/>
      </rPr>
      <t xml:space="preserve">
</t>
    </r>
    <r>
      <rPr>
        <b/>
        <sz val="9"/>
        <rFont val="Times New Roman CE"/>
        <charset val="238"/>
      </rPr>
      <t>2019</t>
    </r>
    <r>
      <rPr>
        <sz val="9"/>
        <rFont val="Times New Roman CE"/>
        <family val="1"/>
        <charset val="238"/>
      </rPr>
      <t xml:space="preserve"> tis.Kč</t>
    </r>
  </si>
  <si>
    <t>návrh platy
norm. 2019
v tis. Kč</t>
  </si>
  <si>
    <t>návrh -oček. 19
tis. Kč</t>
  </si>
  <si>
    <t>zm. nenár. sl. 18 Kč
krok A</t>
  </si>
  <si>
    <t>kalkulace a vybilancování meziročního dopadu rozpisu rozpočtu pro rok 2018</t>
  </si>
  <si>
    <t>zm. nenár. sl. 2018 %
krok A</t>
  </si>
  <si>
    <t>zaměstn.
objekt. 19
krok B</t>
  </si>
  <si>
    <t>návrh - oček. 19
krok B</t>
  </si>
  <si>
    <t>zm. nenár. sl.2018 Kč
krok B</t>
  </si>
  <si>
    <t>zm. nenár. sl. 2018 %
krok B</t>
  </si>
  <si>
    <r>
      <t>platy roč. úpr. 2019</t>
    </r>
    <r>
      <rPr>
        <b/>
        <i/>
        <sz val="9"/>
        <rFont val="Times New Roman CE"/>
        <charset val="238"/>
      </rPr>
      <t xml:space="preserve">
v tis. Kč</t>
    </r>
  </si>
  <si>
    <t>zm. nenár. sl. 18 %</t>
  </si>
  <si>
    <t>nenár. sl. 19/18</t>
  </si>
  <si>
    <t>platy 2019
roční obj. bez podp.op.</t>
  </si>
  <si>
    <t>nenár. sl.
vyplacené v  r. 2018</t>
  </si>
  <si>
    <t>prům. nenár. sl. r. 2017</t>
  </si>
  <si>
    <t>vývoj oproti r. 2017</t>
  </si>
  <si>
    <t>podíl nenár. sl 18/17</t>
  </si>
  <si>
    <t>porovnání na požadavky org.- r.2019</t>
  </si>
  <si>
    <t>mzdové podklady 1/2019</t>
  </si>
  <si>
    <r>
      <t xml:space="preserve">RP 2018 na </t>
    </r>
    <r>
      <rPr>
        <b/>
        <sz val="9"/>
        <rFont val="Times New Roman CE"/>
        <charset val="238"/>
      </rPr>
      <t xml:space="preserve">platy </t>
    </r>
    <r>
      <rPr>
        <sz val="9"/>
        <rFont val="Times New Roman CE"/>
        <family val="1"/>
        <charset val="238"/>
      </rPr>
      <t>ÚZ33049</t>
    </r>
  </si>
  <si>
    <t>ÚZ 33069, 33457</t>
  </si>
  <si>
    <t>krytí tar.</t>
  </si>
  <si>
    <t>x+AJ22</t>
  </si>
  <si>
    <t>Saldo podp. opatření 
1.-2.</t>
  </si>
  <si>
    <r>
      <t xml:space="preserve">rozp. </t>
    </r>
    <r>
      <rPr>
        <b/>
        <sz val="9"/>
        <rFont val="Times New Roman CE"/>
        <charset val="238"/>
      </rPr>
      <t>platy</t>
    </r>
    <r>
      <rPr>
        <sz val="9"/>
        <rFont val="Times New Roman CE"/>
        <family val="1"/>
        <charset val="238"/>
      </rPr>
      <t xml:space="preserve"> 
přímé 2018 
ÚZ 33353</t>
    </r>
  </si>
  <si>
    <t>kalk. 
nárok. sl. 2019</t>
  </si>
  <si>
    <t xml:space="preserve">orientačně nepokrytí
nár. celkem </t>
  </si>
  <si>
    <t>propočet na mzdovou</t>
  </si>
  <si>
    <t>inventuru 1.2019</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</si>
</sst>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0.0"/>
    <numFmt numFmtId="165" formatCode="0.000"/>
    <numFmt numFmtId="166" formatCode="0.0%"/>
    <numFmt numFmtId="167" formatCode="#,##0.000"/>
    <numFmt numFmtId="168" formatCode="#,##0.0"/>
    <numFmt numFmtId="169" formatCode="0.0000"/>
  </numFmts>
  <fonts count="29" x14ac:knownFonts="1">
    <font>
      <sz val="10"/>
      <name val="Arial CE"/>
      <charset val="238"/>
    </font>
    <font>
      <sz val="10"/>
      <name val="Arial CE"/>
      <charset val="238"/>
    </font>
    <font>
      <sz val="10"/>
      <name val="Times New Roman CE"/>
      <family val="1"/>
      <charset val="238"/>
    </font>
    <font>
      <b/>
      <sz val="10"/>
      <name val="Arial CE"/>
      <family val="2"/>
      <charset val="238"/>
    </font>
    <font>
      <i/>
      <sz val="10"/>
      <name val="Times New Roman CE"/>
      <family val="1"/>
      <charset val="238"/>
    </font>
    <font>
      <i/>
      <sz val="10"/>
      <name val="Times New Roman CE"/>
      <charset val="238"/>
    </font>
    <font>
      <sz val="9"/>
      <name val="Times New Roman CE"/>
      <family val="1"/>
      <charset val="238"/>
    </font>
    <font>
      <sz val="10"/>
      <name val="Arial CE"/>
      <family val="2"/>
      <charset val="238"/>
    </font>
    <font>
      <b/>
      <i/>
      <sz val="10"/>
      <name val="Times New Roman CE"/>
      <family val="1"/>
      <charset val="238"/>
    </font>
    <font>
      <b/>
      <sz val="10"/>
      <name val="Arial CE"/>
      <charset val="238"/>
    </font>
    <font>
      <sz val="9"/>
      <name val="Arial CE"/>
      <charset val="238"/>
    </font>
    <font>
      <b/>
      <sz val="9"/>
      <name val="Times New Roman CE"/>
      <family val="1"/>
      <charset val="238"/>
    </font>
    <font>
      <b/>
      <sz val="9"/>
      <name val="Arial CE"/>
      <family val="2"/>
      <charset val="238"/>
    </font>
    <font>
      <b/>
      <sz val="9"/>
      <name val="Times New Roman CE"/>
      <charset val="238"/>
    </font>
    <font>
      <b/>
      <sz val="10"/>
      <name val="Times New Roman CE"/>
      <charset val="238"/>
    </font>
    <font>
      <sz val="8"/>
      <name val="Times New Roman CE"/>
      <family val="1"/>
      <charset val="238"/>
    </font>
    <font>
      <b/>
      <sz val="9"/>
      <name val="Arial CE"/>
      <charset val="238"/>
    </font>
    <font>
      <sz val="9"/>
      <name val="Times New Roman CE"/>
      <charset val="238"/>
    </font>
    <font>
      <sz val="10"/>
      <name val="Arial CE"/>
    </font>
    <font>
      <i/>
      <sz val="9"/>
      <color rgb="FFFF0000"/>
      <name val="Times New Roman CE"/>
      <family val="1"/>
      <charset val="238"/>
    </font>
    <font>
      <sz val="9"/>
      <color indexed="81"/>
      <name val="Tahoma"/>
      <family val="2"/>
      <charset val="238"/>
    </font>
    <font>
      <sz val="9"/>
      <color theme="1"/>
      <name val="Arial CE"/>
      <charset val="238"/>
    </font>
    <font>
      <sz val="8"/>
      <name val="Arial CE"/>
      <charset val="238"/>
    </font>
    <font>
      <sz val="10"/>
      <color theme="1"/>
      <name val="Arial CE"/>
      <charset val="238"/>
    </font>
    <font>
      <b/>
      <i/>
      <sz val="9"/>
      <name val="Times New Roman CE"/>
      <charset val="238"/>
    </font>
    <font>
      <sz val="9"/>
      <color theme="1"/>
      <name val="Times New Roman CE"/>
      <family val="1"/>
      <charset val="238"/>
    </font>
    <font>
      <sz val="9"/>
      <name val="Times New Roman"/>
      <family val="1"/>
      <charset val="238"/>
    </font>
    <font>
      <b/>
      <sz val="9"/>
      <color indexed="81"/>
      <name val="Tahoma"/>
      <family val="2"/>
      <charset val="238"/>
    </font>
    <font>
      <sz val="10"/>
      <name val="Times New Roman CE"/>
      <charset val="238"/>
    </font>
  </fonts>
  <fills count="17">
    <fill>
      <patternFill patternType="none"/>
    </fill>
    <fill>
      <patternFill patternType="gray125"/>
    </fill>
    <fill>
      <patternFill patternType="solid">
        <fgColor indexed="41"/>
        <bgColor indexed="64"/>
      </patternFill>
    </fill>
    <fill>
      <patternFill patternType="solid">
        <fgColor indexed="47"/>
        <bgColor indexed="64"/>
      </patternFill>
    </fill>
    <fill>
      <patternFill patternType="solid">
        <fgColor indexed="13"/>
        <bgColor indexed="64"/>
      </patternFill>
    </fill>
    <fill>
      <patternFill patternType="solid">
        <fgColor indexed="42"/>
        <bgColor indexed="64"/>
      </patternFill>
    </fill>
    <fill>
      <patternFill patternType="solid">
        <fgColor indexed="43"/>
        <bgColor indexed="64"/>
      </patternFill>
    </fill>
    <fill>
      <patternFill patternType="solid">
        <fgColor rgb="FFFFFF00"/>
        <bgColor indexed="64"/>
      </patternFill>
    </fill>
    <fill>
      <patternFill patternType="solid">
        <fgColor theme="0"/>
        <bgColor indexed="64"/>
      </patternFill>
    </fill>
    <fill>
      <patternFill patternType="solid">
        <fgColor theme="9" tint="0.59999389629810485"/>
        <bgColor indexed="64"/>
      </patternFill>
    </fill>
    <fill>
      <patternFill patternType="solid">
        <fgColor rgb="FFCCFFFF"/>
        <bgColor indexed="64"/>
      </patternFill>
    </fill>
    <fill>
      <patternFill patternType="solid">
        <fgColor rgb="FFFFFFCC"/>
        <bgColor indexed="64"/>
      </patternFill>
    </fill>
    <fill>
      <patternFill patternType="solid">
        <fgColor rgb="FFFFC000"/>
        <bgColor indexed="64"/>
      </patternFill>
    </fill>
    <fill>
      <patternFill patternType="solid">
        <fgColor rgb="FF99FFCC"/>
        <bgColor indexed="64"/>
      </patternFill>
    </fill>
    <fill>
      <patternFill patternType="solid">
        <fgColor theme="6" tint="0.39997558519241921"/>
        <bgColor indexed="64"/>
      </patternFill>
    </fill>
    <fill>
      <patternFill patternType="solid">
        <fgColor theme="9" tint="0.79998168889431442"/>
        <bgColor indexed="64"/>
      </patternFill>
    </fill>
    <fill>
      <patternFill patternType="solid">
        <fgColor rgb="FFCCCCFF"/>
        <bgColor indexed="64"/>
      </patternFill>
    </fill>
  </fills>
  <borders count="7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thin">
        <color indexed="64"/>
      </left>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diagonal/>
    </border>
    <border>
      <left style="thin">
        <color indexed="64"/>
      </left>
      <right style="thin">
        <color indexed="64"/>
      </right>
      <top/>
      <bottom style="thin">
        <color indexed="64"/>
      </bottom>
      <diagonal/>
    </border>
    <border>
      <left style="medium">
        <color indexed="64"/>
      </left>
      <right style="medium">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thin">
        <color indexed="64"/>
      </left>
      <right/>
      <top style="medium">
        <color indexed="64"/>
      </top>
      <bottom/>
      <diagonal/>
    </border>
    <border>
      <left/>
      <right/>
      <top/>
      <bottom style="medium">
        <color indexed="64"/>
      </bottom>
      <diagonal/>
    </border>
    <border>
      <left style="thin">
        <color indexed="64"/>
      </left>
      <right/>
      <top/>
      <bottom style="medium">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top/>
      <bottom style="thin">
        <color indexed="64"/>
      </bottom>
      <diagonal/>
    </border>
    <border>
      <left/>
      <right/>
      <top style="medium">
        <color indexed="64"/>
      </top>
      <bottom style="thin">
        <color indexed="64"/>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64"/>
      </top>
      <bottom/>
      <diagonal/>
    </border>
    <border>
      <left style="thin">
        <color indexed="64"/>
      </left>
      <right/>
      <top style="thin">
        <color indexed="64"/>
      </top>
      <bottom style="medium">
        <color indexed="64"/>
      </bottom>
      <diagonal/>
    </border>
    <border>
      <left/>
      <right style="thin">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diagonal/>
    </border>
    <border>
      <left/>
      <right style="thin">
        <color indexed="64"/>
      </right>
      <top/>
      <bottom/>
      <diagonal/>
    </border>
    <border>
      <left/>
      <right/>
      <top style="thin">
        <color indexed="64"/>
      </top>
      <bottom style="medium">
        <color indexed="64"/>
      </bottom>
      <diagonal/>
    </border>
    <border>
      <left/>
      <right style="thin">
        <color indexed="64"/>
      </right>
      <top style="medium">
        <color indexed="64"/>
      </top>
      <bottom/>
      <diagonal/>
    </border>
    <border>
      <left style="medium">
        <color indexed="64"/>
      </left>
      <right/>
      <top style="thin">
        <color indexed="64"/>
      </top>
      <bottom style="medium">
        <color indexed="64"/>
      </bottom>
      <diagonal/>
    </border>
    <border>
      <left/>
      <right style="medium">
        <color auto="1"/>
      </right>
      <top style="thin">
        <color auto="1"/>
      </top>
      <bottom style="thin">
        <color auto="1"/>
      </bottom>
      <diagonal/>
    </border>
    <border>
      <left/>
      <right style="medium">
        <color auto="1"/>
      </right>
      <top style="thin">
        <color auto="1"/>
      </top>
      <bottom style="medium">
        <color auto="1"/>
      </bottom>
      <diagonal/>
    </border>
    <border>
      <left/>
      <right style="medium">
        <color auto="1"/>
      </right>
      <top style="thin">
        <color auto="1"/>
      </top>
      <bottom/>
      <diagonal/>
    </border>
    <border>
      <left style="medium">
        <color indexed="64"/>
      </left>
      <right/>
      <top style="thin">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bottom/>
      <diagonal/>
    </border>
  </borders>
  <cellStyleXfs count="2">
    <xf numFmtId="0" fontId="0" fillId="0" borderId="0"/>
    <xf numFmtId="9" fontId="1" fillId="0" borderId="0" applyFont="0" applyFill="0" applyBorder="0" applyAlignment="0" applyProtection="0"/>
  </cellStyleXfs>
  <cellXfs count="448">
    <xf numFmtId="0" fontId="0" fillId="0" borderId="0" xfId="0"/>
    <xf numFmtId="0" fontId="2" fillId="0" borderId="0" xfId="0" applyFont="1"/>
    <xf numFmtId="0" fontId="4" fillId="0" borderId="1" xfId="0" applyFont="1" applyBorder="1" applyAlignment="1">
      <alignment horizontal="center"/>
    </xf>
    <xf numFmtId="1" fontId="0" fillId="0" borderId="1" xfId="0" applyNumberFormat="1" applyBorder="1"/>
    <xf numFmtId="1" fontId="0" fillId="2" borderId="1" xfId="0" applyNumberFormat="1" applyFill="1" applyBorder="1"/>
    <xf numFmtId="166" fontId="0" fillId="2" borderId="1" xfId="0" applyNumberFormat="1" applyFill="1" applyBorder="1"/>
    <xf numFmtId="166" fontId="0" fillId="2" borderId="1" xfId="1" applyNumberFormat="1" applyFont="1" applyFill="1" applyBorder="1"/>
    <xf numFmtId="0" fontId="4" fillId="0" borderId="3" xfId="0" applyFont="1" applyBorder="1" applyAlignment="1">
      <alignment horizontal="center"/>
    </xf>
    <xf numFmtId="0" fontId="4" fillId="0" borderId="2" xfId="0" applyFont="1" applyBorder="1" applyAlignment="1">
      <alignment horizontal="right"/>
    </xf>
    <xf numFmtId="164" fontId="0" fillId="2" borderId="6" xfId="0" applyNumberFormat="1" applyFill="1" applyBorder="1"/>
    <xf numFmtId="0" fontId="4" fillId="0" borderId="7" xfId="0" applyFont="1" applyBorder="1"/>
    <xf numFmtId="0" fontId="8" fillId="0" borderId="1" xfId="0" applyFont="1" applyBorder="1" applyAlignment="1">
      <alignment horizontal="center"/>
    </xf>
    <xf numFmtId="0" fontId="0" fillId="0" borderId="0" xfId="0" applyAlignment="1">
      <alignment horizontal="center" vertical="center"/>
    </xf>
    <xf numFmtId="0" fontId="2" fillId="0" borderId="0" xfId="0" applyFont="1" applyAlignment="1">
      <alignment horizontal="center" vertical="center"/>
    </xf>
    <xf numFmtId="166" fontId="0" fillId="2" borderId="4" xfId="1" applyNumberFormat="1" applyFont="1" applyFill="1" applyBorder="1"/>
    <xf numFmtId="0" fontId="0" fillId="0" borderId="9" xfId="0" applyBorder="1"/>
    <xf numFmtId="16" fontId="4" fillId="0" borderId="10" xfId="0" applyNumberFormat="1" applyFont="1" applyBorder="1" applyAlignment="1">
      <alignment horizontal="center"/>
    </xf>
    <xf numFmtId="164" fontId="0" fillId="2" borderId="5" xfId="0" applyNumberFormat="1" applyFill="1" applyBorder="1"/>
    <xf numFmtId="9" fontId="0" fillId="2" borderId="4" xfId="1" applyNumberFormat="1" applyFont="1" applyFill="1" applyBorder="1"/>
    <xf numFmtId="168" fontId="0" fillId="0" borderId="0" xfId="0" applyNumberFormat="1"/>
    <xf numFmtId="168" fontId="4" fillId="4" borderId="11" xfId="0" applyNumberFormat="1" applyFont="1" applyFill="1" applyBorder="1" applyAlignment="1">
      <alignment horizontal="center"/>
    </xf>
    <xf numFmtId="0" fontId="6" fillId="0" borderId="4" xfId="0" applyFont="1" applyBorder="1" applyAlignment="1">
      <alignment horizontal="center" wrapText="1"/>
    </xf>
    <xf numFmtId="0" fontId="10" fillId="0" borderId="0" xfId="0" applyFont="1"/>
    <xf numFmtId="0" fontId="0" fillId="0" borderId="0" xfId="0" applyFill="1"/>
    <xf numFmtId="0" fontId="6" fillId="0" borderId="0" xfId="0" applyFont="1" applyAlignment="1">
      <alignment horizontal="center" vertical="center" wrapText="1"/>
    </xf>
    <xf numFmtId="0" fontId="6" fillId="0" borderId="2" xfId="0" applyFont="1" applyBorder="1" applyAlignment="1">
      <alignment horizontal="center" wrapText="1"/>
    </xf>
    <xf numFmtId="0" fontId="6" fillId="0" borderId="3" xfId="0" applyFont="1" applyBorder="1" applyAlignment="1">
      <alignment horizontal="center" wrapText="1"/>
    </xf>
    <xf numFmtId="0" fontId="6" fillId="0" borderId="1" xfId="0" applyFont="1" applyBorder="1" applyAlignment="1">
      <alignment horizontal="center" wrapText="1"/>
    </xf>
    <xf numFmtId="0" fontId="6" fillId="5" borderId="1" xfId="0" applyFont="1" applyFill="1" applyBorder="1" applyAlignment="1">
      <alignment horizontal="center" wrapText="1"/>
    </xf>
    <xf numFmtId="0" fontId="6" fillId="6" borderId="1" xfId="0" applyFont="1" applyFill="1" applyBorder="1" applyAlignment="1">
      <alignment horizontal="center" wrapText="1"/>
    </xf>
    <xf numFmtId="0" fontId="6" fillId="0" borderId="5" xfId="0" applyFont="1" applyBorder="1" applyAlignment="1">
      <alignment horizontal="center" wrapText="1"/>
    </xf>
    <xf numFmtId="168" fontId="6" fillId="4" borderId="15" xfId="0" applyNumberFormat="1" applyFont="1" applyFill="1" applyBorder="1" applyAlignment="1">
      <alignment horizontal="center" wrapText="1"/>
    </xf>
    <xf numFmtId="0" fontId="6" fillId="0" borderId="17" xfId="0" applyFont="1" applyBorder="1" applyAlignment="1">
      <alignment horizontal="center" wrapText="1"/>
    </xf>
    <xf numFmtId="0" fontId="6" fillId="0" borderId="0" xfId="0" applyFont="1" applyAlignment="1">
      <alignment horizontal="center" wrapText="1"/>
    </xf>
    <xf numFmtId="168" fontId="4" fillId="3" borderId="20" xfId="0" applyNumberFormat="1" applyFont="1" applyFill="1" applyBorder="1" applyAlignment="1">
      <alignment horizontal="center"/>
    </xf>
    <xf numFmtId="0" fontId="2" fillId="7" borderId="22" xfId="0" applyFont="1" applyFill="1" applyBorder="1" applyAlignment="1">
      <alignment horizontal="center" wrapText="1"/>
    </xf>
    <xf numFmtId="0" fontId="5" fillId="0" borderId="21" xfId="0" applyFont="1" applyBorder="1" applyAlignment="1">
      <alignment horizontal="center"/>
    </xf>
    <xf numFmtId="168" fontId="0" fillId="0" borderId="0" xfId="0" applyNumberFormat="1" applyFill="1"/>
    <xf numFmtId="0" fontId="10" fillId="0" borderId="0" xfId="0" applyFont="1" applyAlignment="1">
      <alignment horizontal="center" vertical="center"/>
    </xf>
    <xf numFmtId="0" fontId="7" fillId="0" borderId="0" xfId="0" applyFont="1" applyFill="1" applyBorder="1"/>
    <xf numFmtId="168" fontId="10" fillId="0" borderId="0" xfId="0" applyNumberFormat="1" applyFont="1"/>
    <xf numFmtId="168" fontId="0" fillId="4" borderId="0" xfId="0" applyNumberFormat="1" applyFill="1"/>
    <xf numFmtId="1" fontId="10" fillId="0" borderId="26" xfId="0" applyNumberFormat="1" applyFont="1" applyBorder="1"/>
    <xf numFmtId="164" fontId="10" fillId="2" borderId="30" xfId="0" applyNumberFormat="1" applyFont="1" applyFill="1" applyBorder="1"/>
    <xf numFmtId="9" fontId="10" fillId="2" borderId="38" xfId="1" applyNumberFormat="1" applyFont="1" applyFill="1" applyBorder="1"/>
    <xf numFmtId="1" fontId="10" fillId="0" borderId="23" xfId="0" applyNumberFormat="1" applyFont="1" applyBorder="1"/>
    <xf numFmtId="164" fontId="10" fillId="2" borderId="12" xfId="0" applyNumberFormat="1" applyFont="1" applyFill="1" applyBorder="1"/>
    <xf numFmtId="9" fontId="10" fillId="2" borderId="14" xfId="1" applyNumberFormat="1" applyFont="1" applyFill="1" applyBorder="1"/>
    <xf numFmtId="0" fontId="0" fillId="0" borderId="0" xfId="0" applyAlignment="1">
      <alignment horizontal="center"/>
    </xf>
    <xf numFmtId="1" fontId="4" fillId="0" borderId="1" xfId="0" applyNumberFormat="1" applyFont="1" applyBorder="1" applyAlignment="1">
      <alignment horizontal="center"/>
    </xf>
    <xf numFmtId="1" fontId="10" fillId="0" borderId="0" xfId="0" applyNumberFormat="1" applyFont="1"/>
    <xf numFmtId="1" fontId="0" fillId="0" borderId="0" xfId="0" applyNumberFormat="1"/>
    <xf numFmtId="1" fontId="10" fillId="0" borderId="36" xfId="0" applyNumberFormat="1" applyFont="1" applyBorder="1"/>
    <xf numFmtId="164" fontId="10" fillId="2" borderId="35" xfId="0" applyNumberFormat="1" applyFont="1" applyFill="1" applyBorder="1"/>
    <xf numFmtId="9" fontId="10" fillId="2" borderId="37" xfId="1" applyNumberFormat="1" applyFont="1" applyFill="1" applyBorder="1"/>
    <xf numFmtId="1" fontId="10" fillId="0" borderId="24" xfId="0" applyNumberFormat="1" applyFont="1" applyBorder="1"/>
    <xf numFmtId="164" fontId="10" fillId="2" borderId="50" xfId="0" applyNumberFormat="1" applyFont="1" applyFill="1" applyBorder="1"/>
    <xf numFmtId="9" fontId="10" fillId="2" borderId="10" xfId="1" applyNumberFormat="1" applyFont="1" applyFill="1" applyBorder="1"/>
    <xf numFmtId="1" fontId="10" fillId="0" borderId="56" xfId="0" applyNumberFormat="1" applyFont="1" applyBorder="1"/>
    <xf numFmtId="164" fontId="10" fillId="2" borderId="54" xfId="0" applyNumberFormat="1" applyFont="1" applyFill="1" applyBorder="1"/>
    <xf numFmtId="9" fontId="10" fillId="2" borderId="61" xfId="1" applyNumberFormat="1" applyFont="1" applyFill="1" applyBorder="1"/>
    <xf numFmtId="1" fontId="10" fillId="0" borderId="8" xfId="0" applyNumberFormat="1" applyFont="1" applyBorder="1"/>
    <xf numFmtId="164" fontId="10" fillId="2" borderId="11" xfId="0" applyNumberFormat="1" applyFont="1" applyFill="1" applyBorder="1"/>
    <xf numFmtId="9" fontId="10" fillId="2" borderId="7" xfId="1" applyNumberFormat="1" applyFont="1" applyFill="1" applyBorder="1"/>
    <xf numFmtId="1" fontId="0" fillId="0" borderId="56" xfId="0" applyNumberFormat="1" applyBorder="1"/>
    <xf numFmtId="164" fontId="0" fillId="2" borderId="54" xfId="0" applyNumberFormat="1" applyFill="1" applyBorder="1"/>
    <xf numFmtId="9" fontId="0" fillId="2" borderId="61" xfId="1" applyNumberFormat="1" applyFont="1" applyFill="1" applyBorder="1"/>
    <xf numFmtId="166" fontId="0" fillId="2" borderId="61" xfId="1" applyNumberFormat="1" applyFont="1" applyFill="1" applyBorder="1"/>
    <xf numFmtId="1" fontId="0" fillId="0" borderId="26" xfId="0" applyNumberFormat="1" applyBorder="1"/>
    <xf numFmtId="164" fontId="0" fillId="2" borderId="30" xfId="0" applyNumberFormat="1" applyFill="1" applyBorder="1"/>
    <xf numFmtId="9" fontId="0" fillId="2" borderId="38" xfId="1" applyNumberFormat="1" applyFont="1" applyFill="1" applyBorder="1"/>
    <xf numFmtId="0" fontId="0" fillId="0" borderId="48" xfId="0" applyBorder="1"/>
    <xf numFmtId="167" fontId="0" fillId="0" borderId="30" xfId="0" applyNumberFormat="1" applyFill="1" applyBorder="1"/>
    <xf numFmtId="167" fontId="0" fillId="0" borderId="54" xfId="0" applyNumberFormat="1" applyFill="1" applyBorder="1"/>
    <xf numFmtId="168" fontId="0" fillId="7" borderId="0" xfId="0" applyNumberFormat="1" applyFill="1"/>
    <xf numFmtId="0" fontId="4" fillId="4" borderId="20" xfId="0" applyFont="1" applyFill="1" applyBorder="1" applyAlignment="1">
      <alignment horizontal="center"/>
    </xf>
    <xf numFmtId="168" fontId="4" fillId="0" borderId="6" xfId="0" applyNumberFormat="1" applyFont="1" applyBorder="1" applyAlignment="1">
      <alignment horizontal="center"/>
    </xf>
    <xf numFmtId="168" fontId="0" fillId="2" borderId="6" xfId="0" applyNumberFormat="1" applyFill="1" applyBorder="1"/>
    <xf numFmtId="168" fontId="8" fillId="3" borderId="1" xfId="0" applyNumberFormat="1" applyFont="1" applyFill="1" applyBorder="1" applyAlignment="1">
      <alignment horizontal="center"/>
    </xf>
    <xf numFmtId="168" fontId="0" fillId="0" borderId="1" xfId="0" applyNumberFormat="1" applyBorder="1"/>
    <xf numFmtId="1" fontId="10" fillId="10" borderId="51" xfId="0" applyNumberFormat="1" applyFont="1" applyFill="1" applyBorder="1"/>
    <xf numFmtId="1" fontId="10" fillId="10" borderId="13" xfId="0" applyNumberFormat="1" applyFont="1" applyFill="1" applyBorder="1"/>
    <xf numFmtId="1" fontId="10" fillId="10" borderId="55" xfId="0" applyNumberFormat="1" applyFont="1" applyFill="1" applyBorder="1"/>
    <xf numFmtId="1" fontId="10" fillId="10" borderId="31" xfId="0" applyNumberFormat="1" applyFont="1" applyFill="1" applyBorder="1"/>
    <xf numFmtId="168" fontId="6" fillId="4" borderId="16" xfId="0" applyNumberFormat="1" applyFont="1" applyFill="1" applyBorder="1" applyAlignment="1">
      <alignment horizontal="center" wrapText="1"/>
    </xf>
    <xf numFmtId="168" fontId="4" fillId="4" borderId="8" xfId="0" applyNumberFormat="1" applyFont="1" applyFill="1" applyBorder="1" applyAlignment="1">
      <alignment horizontal="center"/>
    </xf>
    <xf numFmtId="167" fontId="10" fillId="2" borderId="14" xfId="0" applyNumberFormat="1" applyFont="1" applyFill="1" applyBorder="1"/>
    <xf numFmtId="167" fontId="10" fillId="2" borderId="61" xfId="0" applyNumberFormat="1" applyFont="1" applyFill="1" applyBorder="1"/>
    <xf numFmtId="167" fontId="10" fillId="2" borderId="38" xfId="0" applyNumberFormat="1" applyFont="1" applyFill="1" applyBorder="1"/>
    <xf numFmtId="0" fontId="0" fillId="0" borderId="26" xfId="0" applyFill="1" applyBorder="1" applyAlignment="1">
      <alignment horizontal="center" vertical="center"/>
    </xf>
    <xf numFmtId="0" fontId="0" fillId="0" borderId="56" xfId="0" applyFill="1" applyBorder="1" applyAlignment="1">
      <alignment horizontal="center" vertical="center"/>
    </xf>
    <xf numFmtId="1" fontId="0" fillId="12" borderId="0" xfId="0" applyNumberFormat="1" applyFill="1"/>
    <xf numFmtId="1" fontId="6" fillId="12" borderId="47" xfId="0" applyNumberFormat="1" applyFont="1" applyFill="1" applyBorder="1"/>
    <xf numFmtId="1" fontId="6" fillId="12" borderId="1" xfId="0" applyNumberFormat="1" applyFont="1" applyFill="1" applyBorder="1" applyAlignment="1">
      <alignment horizontal="center" wrapText="1"/>
    </xf>
    <xf numFmtId="168" fontId="17" fillId="0" borderId="6" xfId="0" applyNumberFormat="1" applyFont="1" applyBorder="1" applyAlignment="1">
      <alignment horizontal="center" wrapText="1"/>
    </xf>
    <xf numFmtId="0" fontId="6" fillId="4" borderId="19" xfId="0" applyFont="1" applyFill="1" applyBorder="1" applyAlignment="1">
      <alignment horizontal="center" vertical="center" wrapText="1"/>
    </xf>
    <xf numFmtId="165" fontId="0" fillId="0" borderId="20" xfId="0" applyNumberFormat="1" applyBorder="1"/>
    <xf numFmtId="165" fontId="0" fillId="0" borderId="53" xfId="0" applyNumberFormat="1" applyBorder="1"/>
    <xf numFmtId="165" fontId="0" fillId="0" borderId="27" xfId="0" applyNumberFormat="1" applyBorder="1"/>
    <xf numFmtId="0" fontId="6" fillId="8" borderId="49" xfId="0" applyFont="1" applyFill="1" applyBorder="1" applyAlignment="1">
      <alignment horizontal="left" vertical="center" wrapText="1"/>
    </xf>
    <xf numFmtId="0" fontId="6" fillId="8" borderId="64" xfId="0" applyFont="1" applyFill="1" applyBorder="1" applyAlignment="1">
      <alignment horizontal="left" vertical="center" wrapText="1"/>
    </xf>
    <xf numFmtId="165" fontId="0" fillId="7" borderId="0" xfId="0" applyNumberFormat="1" applyFill="1"/>
    <xf numFmtId="165" fontId="10" fillId="0" borderId="0" xfId="0" applyNumberFormat="1" applyFont="1"/>
    <xf numFmtId="165" fontId="0" fillId="0" borderId="0" xfId="0" applyNumberFormat="1"/>
    <xf numFmtId="167" fontId="0" fillId="8" borderId="0" xfId="0" applyNumberFormat="1" applyFill="1"/>
    <xf numFmtId="167" fontId="10" fillId="8" borderId="0" xfId="0" applyNumberFormat="1" applyFont="1" applyFill="1"/>
    <xf numFmtId="167" fontId="15" fillId="8" borderId="9" xfId="0" applyNumberFormat="1" applyFont="1" applyFill="1" applyBorder="1" applyAlignment="1">
      <alignment horizontal="center" wrapText="1"/>
    </xf>
    <xf numFmtId="167" fontId="4" fillId="8" borderId="67" xfId="0" applyNumberFormat="1" applyFont="1" applyFill="1" applyBorder="1" applyAlignment="1">
      <alignment horizontal="center"/>
    </xf>
    <xf numFmtId="167" fontId="10" fillId="0" borderId="0" xfId="0" applyNumberFormat="1" applyFont="1"/>
    <xf numFmtId="167" fontId="0" fillId="0" borderId="0" xfId="0" applyNumberFormat="1" applyFill="1"/>
    <xf numFmtId="167" fontId="15" fillId="0" borderId="14" xfId="0" applyNumberFormat="1" applyFont="1" applyBorder="1" applyAlignment="1">
      <alignment horizontal="center" wrapText="1"/>
    </xf>
    <xf numFmtId="167" fontId="4" fillId="0" borderId="4" xfId="0" applyNumberFormat="1" applyFont="1" applyBorder="1" applyAlignment="1">
      <alignment horizontal="center"/>
    </xf>
    <xf numFmtId="167" fontId="0" fillId="2" borderId="4" xfId="0" applyNumberFormat="1" applyFill="1" applyBorder="1"/>
    <xf numFmtId="167" fontId="0" fillId="2" borderId="61" xfId="0" applyNumberFormat="1" applyFill="1" applyBorder="1"/>
    <xf numFmtId="167" fontId="0" fillId="2" borderId="38" xfId="0" applyNumberFormat="1" applyFill="1" applyBorder="1"/>
    <xf numFmtId="167" fontId="0" fillId="2" borderId="14" xfId="0" applyNumberFormat="1" applyFill="1" applyBorder="1"/>
    <xf numFmtId="167" fontId="0" fillId="10" borderId="4" xfId="0" applyNumberFormat="1" applyFill="1" applyBorder="1"/>
    <xf numFmtId="167" fontId="0" fillId="10" borderId="61" xfId="0" applyNumberFormat="1" applyFill="1" applyBorder="1"/>
    <xf numFmtId="167" fontId="10" fillId="2" borderId="37" xfId="0" applyNumberFormat="1" applyFont="1" applyFill="1" applyBorder="1"/>
    <xf numFmtId="167" fontId="10" fillId="2" borderId="10" xfId="0" applyNumberFormat="1" applyFont="1" applyFill="1" applyBorder="1"/>
    <xf numFmtId="167" fontId="10" fillId="2" borderId="7" xfId="0" applyNumberFormat="1" applyFont="1" applyFill="1" applyBorder="1"/>
    <xf numFmtId="167" fontId="0" fillId="0" borderId="0" xfId="0" applyNumberFormat="1"/>
    <xf numFmtId="167" fontId="0" fillId="7" borderId="0" xfId="0" applyNumberFormat="1" applyFill="1"/>
    <xf numFmtId="167" fontId="6" fillId="3" borderId="12" xfId="0" applyNumberFormat="1" applyFont="1" applyFill="1" applyBorder="1" applyAlignment="1">
      <alignment horizontal="center" vertical="center" wrapText="1"/>
    </xf>
    <xf numFmtId="167" fontId="6" fillId="3" borderId="13" xfId="0" applyNumberFormat="1" applyFont="1" applyFill="1" applyBorder="1" applyAlignment="1">
      <alignment horizontal="center" vertical="center" wrapText="1"/>
    </xf>
    <xf numFmtId="167" fontId="4" fillId="3" borderId="5" xfId="0" applyNumberFormat="1" applyFont="1" applyFill="1" applyBorder="1" applyAlignment="1">
      <alignment horizontal="center"/>
    </xf>
    <xf numFmtId="167" fontId="4" fillId="3" borderId="3" xfId="0" applyNumberFormat="1" applyFont="1" applyFill="1" applyBorder="1" applyAlignment="1">
      <alignment horizontal="center"/>
    </xf>
    <xf numFmtId="167" fontId="0" fillId="0" borderId="5" xfId="0" applyNumberFormat="1" applyFill="1" applyBorder="1"/>
    <xf numFmtId="167" fontId="0" fillId="0" borderId="3" xfId="0" applyNumberFormat="1" applyFill="1" applyBorder="1"/>
    <xf numFmtId="167" fontId="0" fillId="0" borderId="55" xfId="0" applyNumberFormat="1" applyFill="1" applyBorder="1"/>
    <xf numFmtId="167" fontId="0" fillId="0" borderId="31" xfId="0" applyNumberFormat="1" applyFill="1" applyBorder="1"/>
    <xf numFmtId="167" fontId="0" fillId="0" borderId="13" xfId="0" applyNumberFormat="1" applyFill="1" applyBorder="1"/>
    <xf numFmtId="167" fontId="10" fillId="0" borderId="35" xfId="0" applyNumberFormat="1" applyFont="1" applyFill="1" applyBorder="1"/>
    <xf numFmtId="167" fontId="10" fillId="0" borderId="59" xfId="0" applyNumberFormat="1" applyFont="1" applyFill="1" applyBorder="1"/>
    <xf numFmtId="167" fontId="10" fillId="0" borderId="30" xfId="0" applyNumberFormat="1" applyFont="1" applyFill="1" applyBorder="1"/>
    <xf numFmtId="167" fontId="10" fillId="0" borderId="31" xfId="0" applyNumberFormat="1" applyFont="1" applyFill="1" applyBorder="1"/>
    <xf numFmtId="167" fontId="10" fillId="0" borderId="50" xfId="0" applyNumberFormat="1" applyFont="1" applyFill="1" applyBorder="1"/>
    <xf numFmtId="167" fontId="10" fillId="0" borderId="51" xfId="0" applyNumberFormat="1" applyFont="1" applyFill="1" applyBorder="1"/>
    <xf numFmtId="167" fontId="10" fillId="0" borderId="12" xfId="0" applyNumberFormat="1" applyFont="1" applyFill="1" applyBorder="1"/>
    <xf numFmtId="167" fontId="10" fillId="0" borderId="13" xfId="0" applyNumberFormat="1" applyFont="1" applyFill="1" applyBorder="1"/>
    <xf numFmtId="167" fontId="10" fillId="0" borderId="54" xfId="0" applyNumberFormat="1" applyFont="1" applyFill="1" applyBorder="1"/>
    <xf numFmtId="167" fontId="10" fillId="0" borderId="55" xfId="0" applyNumberFormat="1" applyFont="1" applyFill="1" applyBorder="1"/>
    <xf numFmtId="167" fontId="10" fillId="0" borderId="11" xfId="0" applyNumberFormat="1" applyFont="1" applyFill="1" applyBorder="1"/>
    <xf numFmtId="167" fontId="10" fillId="0" borderId="63" xfId="0" applyNumberFormat="1" applyFont="1" applyFill="1" applyBorder="1"/>
    <xf numFmtId="167" fontId="10" fillId="0" borderId="33" xfId="0" applyNumberFormat="1" applyFont="1" applyFill="1" applyBorder="1"/>
    <xf numFmtId="167" fontId="10" fillId="0" borderId="65" xfId="0" applyNumberFormat="1" applyFont="1" applyFill="1" applyBorder="1"/>
    <xf numFmtId="167" fontId="0" fillId="0" borderId="23" xfId="0" applyNumberFormat="1" applyFill="1" applyBorder="1"/>
    <xf numFmtId="167" fontId="0" fillId="0" borderId="56" xfId="0" applyNumberFormat="1" applyFill="1" applyBorder="1"/>
    <xf numFmtId="165" fontId="0" fillId="0" borderId="27" xfId="0" applyNumberFormat="1" applyFont="1" applyFill="1" applyBorder="1"/>
    <xf numFmtId="1" fontId="0" fillId="0" borderId="26" xfId="0" applyNumberFormat="1" applyFont="1" applyFill="1" applyBorder="1"/>
    <xf numFmtId="4" fontId="10" fillId="0" borderId="0" xfId="0" applyNumberFormat="1" applyFont="1"/>
    <xf numFmtId="168" fontId="16" fillId="0" borderId="0" xfId="0" applyNumberFormat="1" applyFont="1"/>
    <xf numFmtId="167" fontId="10" fillId="0" borderId="23" xfId="0" applyNumberFormat="1" applyFont="1" applyFill="1" applyBorder="1"/>
    <xf numFmtId="167" fontId="10" fillId="0" borderId="56" xfId="0" applyNumberFormat="1" applyFont="1" applyFill="1" applyBorder="1"/>
    <xf numFmtId="167" fontId="4" fillId="8" borderId="46" xfId="0" applyNumberFormat="1" applyFont="1" applyFill="1" applyBorder="1" applyAlignment="1">
      <alignment horizontal="center"/>
    </xf>
    <xf numFmtId="167" fontId="6" fillId="4" borderId="12" xfId="0" applyNumberFormat="1" applyFont="1" applyFill="1" applyBorder="1" applyAlignment="1">
      <alignment horizontal="center" wrapText="1"/>
    </xf>
    <xf numFmtId="167" fontId="4" fillId="4" borderId="5" xfId="0" applyNumberFormat="1" applyFont="1" applyFill="1" applyBorder="1" applyAlignment="1">
      <alignment horizontal="center"/>
    </xf>
    <xf numFmtId="167" fontId="0" fillId="10" borderId="19" xfId="0" applyNumberFormat="1" applyFont="1" applyFill="1" applyBorder="1"/>
    <xf numFmtId="167" fontId="0" fillId="10" borderId="19" xfId="0" applyNumberFormat="1" applyFill="1" applyBorder="1"/>
    <xf numFmtId="167" fontId="10" fillId="10" borderId="9" xfId="0" applyNumberFormat="1" applyFont="1" applyFill="1" applyBorder="1"/>
    <xf numFmtId="1" fontId="0" fillId="10" borderId="3" xfId="0" applyNumberFormat="1" applyFill="1" applyBorder="1"/>
    <xf numFmtId="1" fontId="0" fillId="10" borderId="1" xfId="0" applyNumberFormat="1" applyFill="1" applyBorder="1"/>
    <xf numFmtId="1" fontId="10" fillId="10" borderId="59" xfId="0" applyNumberFormat="1" applyFont="1" applyFill="1" applyBorder="1"/>
    <xf numFmtId="1" fontId="10" fillId="10" borderId="36" xfId="0" applyNumberFormat="1" applyFont="1" applyFill="1" applyBorder="1"/>
    <xf numFmtId="1" fontId="10" fillId="10" borderId="26" xfId="0" applyNumberFormat="1" applyFont="1" applyFill="1" applyBorder="1"/>
    <xf numFmtId="1" fontId="10" fillId="10" borderId="24" xfId="0" applyNumberFormat="1" applyFont="1" applyFill="1" applyBorder="1"/>
    <xf numFmtId="1" fontId="10" fillId="10" borderId="23" xfId="0" applyNumberFormat="1" applyFont="1" applyFill="1" applyBorder="1"/>
    <xf numFmtId="1" fontId="10" fillId="10" borderId="56" xfId="0" applyNumberFormat="1" applyFont="1" applyFill="1" applyBorder="1"/>
    <xf numFmtId="1" fontId="10" fillId="10" borderId="63" xfId="0" applyNumberFormat="1" applyFont="1" applyFill="1" applyBorder="1"/>
    <xf numFmtId="1" fontId="10" fillId="10" borderId="8" xfId="0" applyNumberFormat="1" applyFont="1" applyFill="1" applyBorder="1"/>
    <xf numFmtId="167" fontId="10" fillId="10" borderId="46" xfId="0" applyNumberFormat="1" applyFont="1" applyFill="1" applyBorder="1"/>
    <xf numFmtId="1" fontId="21" fillId="10" borderId="24" xfId="0" applyNumberFormat="1" applyFont="1" applyFill="1" applyBorder="1"/>
    <xf numFmtId="1" fontId="21" fillId="10" borderId="26" xfId="0" applyNumberFormat="1" applyFont="1" applyFill="1" applyBorder="1"/>
    <xf numFmtId="1" fontId="21" fillId="10" borderId="23" xfId="0" applyNumberFormat="1" applyFont="1" applyFill="1" applyBorder="1"/>
    <xf numFmtId="1" fontId="21" fillId="10" borderId="56" xfId="0" applyNumberFormat="1" applyFont="1" applyFill="1" applyBorder="1"/>
    <xf numFmtId="165" fontId="12" fillId="4" borderId="9" xfId="0" applyNumberFormat="1" applyFont="1" applyFill="1" applyBorder="1" applyAlignment="1">
      <alignment horizontal="center"/>
    </xf>
    <xf numFmtId="165" fontId="6" fillId="4" borderId="67" xfId="0" applyNumberFormat="1" applyFont="1" applyFill="1" applyBorder="1" applyAlignment="1">
      <alignment horizontal="center" wrapText="1"/>
    </xf>
    <xf numFmtId="165" fontId="4" fillId="4" borderId="67" xfId="0" applyNumberFormat="1" applyFont="1" applyFill="1" applyBorder="1" applyAlignment="1">
      <alignment horizontal="center"/>
    </xf>
    <xf numFmtId="165" fontId="0" fillId="0" borderId="67" xfId="0" applyNumberFormat="1" applyFill="1" applyBorder="1" applyAlignment="1">
      <alignment horizontal="center"/>
    </xf>
    <xf numFmtId="165" fontId="12" fillId="4" borderId="22" xfId="0" applyNumberFormat="1" applyFont="1" applyFill="1" applyBorder="1" applyAlignment="1">
      <alignment horizontal="left"/>
    </xf>
    <xf numFmtId="1" fontId="22" fillId="0" borderId="64" xfId="0" applyNumberFormat="1" applyFont="1" applyFill="1" applyBorder="1" applyAlignment="1">
      <alignment horizontal="center"/>
    </xf>
    <xf numFmtId="1" fontId="22" fillId="0" borderId="61" xfId="0" applyNumberFormat="1" applyFont="1" applyFill="1" applyBorder="1" applyAlignment="1">
      <alignment horizontal="center"/>
    </xf>
    <xf numFmtId="0" fontId="6" fillId="0" borderId="47" xfId="0" applyFont="1" applyBorder="1" applyAlignment="1">
      <alignment horizontal="center" vertical="center" wrapText="1"/>
    </xf>
    <xf numFmtId="0" fontId="4" fillId="0" borderId="2" xfId="0" applyFont="1" applyBorder="1" applyAlignment="1">
      <alignment horizontal="center"/>
    </xf>
    <xf numFmtId="1" fontId="0" fillId="2" borderId="2" xfId="0" applyNumberFormat="1" applyFill="1" applyBorder="1"/>
    <xf numFmtId="1" fontId="22" fillId="0" borderId="58" xfId="0" applyNumberFormat="1" applyFont="1" applyFill="1" applyBorder="1" applyAlignment="1">
      <alignment horizontal="center"/>
    </xf>
    <xf numFmtId="0" fontId="0" fillId="2" borderId="3" xfId="0" applyNumberFormat="1" applyFill="1" applyBorder="1"/>
    <xf numFmtId="1" fontId="0" fillId="10" borderId="56" xfId="0" applyNumberFormat="1" applyFont="1" applyFill="1" applyBorder="1"/>
    <xf numFmtId="1" fontId="0" fillId="10" borderId="26" xfId="0" applyNumberFormat="1" applyFont="1" applyFill="1" applyBorder="1"/>
    <xf numFmtId="1" fontId="0" fillId="10" borderId="23" xfId="0" applyNumberFormat="1" applyFont="1" applyFill="1" applyBorder="1"/>
    <xf numFmtId="1" fontId="0" fillId="10" borderId="1" xfId="0" applyNumberFormat="1" applyFont="1" applyFill="1" applyBorder="1"/>
    <xf numFmtId="1" fontId="23" fillId="10" borderId="56" xfId="0" applyNumberFormat="1" applyFont="1" applyFill="1" applyBorder="1"/>
    <xf numFmtId="1" fontId="23" fillId="10" borderId="26" xfId="0" applyNumberFormat="1" applyFont="1" applyFill="1" applyBorder="1"/>
    <xf numFmtId="1" fontId="23" fillId="10" borderId="23" xfId="0" applyNumberFormat="1" applyFont="1" applyFill="1" applyBorder="1"/>
    <xf numFmtId="1" fontId="23" fillId="10" borderId="1" xfId="0" applyNumberFormat="1" applyFont="1" applyFill="1" applyBorder="1"/>
    <xf numFmtId="1" fontId="21" fillId="10" borderId="36" xfId="0" applyNumberFormat="1" applyFont="1" applyFill="1" applyBorder="1"/>
    <xf numFmtId="1" fontId="21" fillId="10" borderId="8" xfId="0" applyNumberFormat="1" applyFont="1" applyFill="1" applyBorder="1"/>
    <xf numFmtId="0" fontId="21" fillId="0" borderId="0" xfId="0" applyFont="1"/>
    <xf numFmtId="0" fontId="23" fillId="0" borderId="0" xfId="0" applyFont="1"/>
    <xf numFmtId="1" fontId="0" fillId="10" borderId="55" xfId="0" applyNumberFormat="1" applyFont="1" applyFill="1" applyBorder="1"/>
    <xf numFmtId="1" fontId="0" fillId="10" borderId="31" xfId="0" applyNumberFormat="1" applyFont="1" applyFill="1" applyBorder="1"/>
    <xf numFmtId="1" fontId="0" fillId="10" borderId="13" xfId="0" applyNumberFormat="1" applyFont="1" applyFill="1" applyBorder="1"/>
    <xf numFmtId="1" fontId="0" fillId="10" borderId="3" xfId="0" applyNumberFormat="1" applyFont="1" applyFill="1" applyBorder="1"/>
    <xf numFmtId="165" fontId="6" fillId="4" borderId="3" xfId="0" applyNumberFormat="1" applyFont="1" applyFill="1" applyBorder="1" applyAlignment="1">
      <alignment horizontal="center" wrapText="1"/>
    </xf>
    <xf numFmtId="165" fontId="4" fillId="4" borderId="3" xfId="0" applyNumberFormat="1" applyFont="1" applyFill="1" applyBorder="1" applyAlignment="1">
      <alignment horizontal="center"/>
    </xf>
    <xf numFmtId="165" fontId="0" fillId="0" borderId="3" xfId="0" applyNumberFormat="1" applyFill="1" applyBorder="1" applyAlignment="1">
      <alignment horizontal="center"/>
    </xf>
    <xf numFmtId="0" fontId="6" fillId="0" borderId="22" xfId="0" applyFont="1" applyBorder="1" applyAlignment="1">
      <alignment horizontal="center" vertical="center" wrapText="1"/>
    </xf>
    <xf numFmtId="0" fontId="6" fillId="0" borderId="14" xfId="0" applyFont="1" applyBorder="1" applyAlignment="1">
      <alignment horizontal="center" wrapText="1"/>
    </xf>
    <xf numFmtId="0" fontId="19" fillId="0" borderId="21" xfId="0" applyFont="1" applyBorder="1" applyAlignment="1">
      <alignment horizontal="center"/>
    </xf>
    <xf numFmtId="0" fontId="4" fillId="0" borderId="4" xfId="0" applyFont="1" applyBorder="1" applyAlignment="1">
      <alignment horizontal="center"/>
    </xf>
    <xf numFmtId="1" fontId="0" fillId="2" borderId="21" xfId="0" applyNumberFormat="1" applyFill="1" applyBorder="1"/>
    <xf numFmtId="1" fontId="0" fillId="2" borderId="4" xfId="0" applyNumberFormat="1" applyFill="1" applyBorder="1"/>
    <xf numFmtId="1" fontId="22" fillId="0" borderId="66" xfId="0" applyNumberFormat="1" applyFont="1" applyFill="1" applyBorder="1" applyAlignment="1">
      <alignment horizontal="center"/>
    </xf>
    <xf numFmtId="167" fontId="6" fillId="8" borderId="14" xfId="0" applyNumberFormat="1" applyFont="1" applyFill="1" applyBorder="1" applyAlignment="1">
      <alignment horizontal="center" wrapText="1"/>
    </xf>
    <xf numFmtId="168" fontId="22" fillId="0" borderId="64" xfId="0" applyNumberFormat="1" applyFont="1" applyFill="1" applyBorder="1" applyAlignment="1">
      <alignment horizontal="center"/>
    </xf>
    <xf numFmtId="164" fontId="22" fillId="0" borderId="55" xfId="0" applyNumberFormat="1" applyFont="1" applyFill="1" applyBorder="1" applyAlignment="1">
      <alignment horizontal="center"/>
    </xf>
    <xf numFmtId="1" fontId="22" fillId="0" borderId="56" xfId="0" applyNumberFormat="1" applyFont="1" applyFill="1" applyBorder="1" applyAlignment="1">
      <alignment horizontal="center"/>
    </xf>
    <xf numFmtId="166" fontId="22" fillId="0" borderId="56" xfId="0" applyNumberFormat="1" applyFont="1" applyFill="1" applyBorder="1" applyAlignment="1">
      <alignment horizontal="center"/>
    </xf>
    <xf numFmtId="2" fontId="0" fillId="0" borderId="56" xfId="0" applyNumberFormat="1" applyFill="1" applyBorder="1"/>
    <xf numFmtId="1" fontId="18" fillId="0" borderId="56" xfId="0" applyNumberFormat="1" applyFont="1" applyFill="1" applyBorder="1"/>
    <xf numFmtId="1" fontId="18" fillId="0" borderId="1" xfId="0" applyNumberFormat="1" applyFont="1" applyFill="1" applyBorder="1"/>
    <xf numFmtId="166" fontId="0" fillId="2" borderId="2" xfId="1" applyNumberFormat="1" applyFont="1" applyFill="1" applyBorder="1"/>
    <xf numFmtId="164" fontId="22" fillId="0" borderId="64" xfId="0" applyNumberFormat="1" applyFont="1" applyFill="1" applyBorder="1" applyAlignment="1">
      <alignment horizontal="center"/>
    </xf>
    <xf numFmtId="0" fontId="11" fillId="0" borderId="19" xfId="0" applyFont="1" applyBorder="1" applyAlignment="1">
      <alignment horizontal="center" wrapText="1"/>
    </xf>
    <xf numFmtId="0" fontId="8" fillId="0" borderId="20" xfId="0" applyFont="1" applyBorder="1" applyAlignment="1">
      <alignment horizontal="center"/>
    </xf>
    <xf numFmtId="166" fontId="0" fillId="2" borderId="2" xfId="0" applyNumberFormat="1" applyFill="1" applyBorder="1"/>
    <xf numFmtId="166" fontId="22" fillId="0" borderId="58" xfId="0" applyNumberFormat="1" applyFont="1" applyFill="1" applyBorder="1" applyAlignment="1">
      <alignment horizontal="center"/>
    </xf>
    <xf numFmtId="0" fontId="6" fillId="6" borderId="3" xfId="0" applyFont="1" applyFill="1" applyBorder="1" applyAlignment="1">
      <alignment horizontal="center" wrapText="1"/>
    </xf>
    <xf numFmtId="1" fontId="0" fillId="2" borderId="3" xfId="0" applyNumberFormat="1" applyFill="1" applyBorder="1"/>
    <xf numFmtId="164" fontId="0" fillId="0" borderId="20" xfId="0" applyNumberFormat="1" applyFill="1" applyBorder="1"/>
    <xf numFmtId="0" fontId="13" fillId="14" borderId="3" xfId="0" applyFont="1" applyFill="1" applyBorder="1" applyAlignment="1">
      <alignment horizontal="center" wrapText="1"/>
    </xf>
    <xf numFmtId="168" fontId="13" fillId="3" borderId="19" xfId="0" applyNumberFormat="1" applyFont="1" applyFill="1" applyBorder="1" applyAlignment="1">
      <alignment horizontal="center" wrapText="1"/>
    </xf>
    <xf numFmtId="0" fontId="17" fillId="0" borderId="3" xfId="0" applyFont="1" applyBorder="1" applyAlignment="1">
      <alignment horizontal="center" wrapText="1"/>
    </xf>
    <xf numFmtId="167" fontId="6" fillId="4" borderId="13" xfId="0" applyNumberFormat="1" applyFont="1" applyFill="1" applyBorder="1" applyAlignment="1">
      <alignment horizontal="center" wrapText="1"/>
    </xf>
    <xf numFmtId="167" fontId="4" fillId="4" borderId="3" xfId="0" applyNumberFormat="1" applyFont="1" applyFill="1" applyBorder="1" applyAlignment="1">
      <alignment horizontal="center"/>
    </xf>
    <xf numFmtId="167" fontId="15" fillId="8" borderId="19" xfId="0" applyNumberFormat="1" applyFont="1" applyFill="1" applyBorder="1" applyAlignment="1">
      <alignment horizontal="center" wrapText="1"/>
    </xf>
    <xf numFmtId="167" fontId="4" fillId="8" borderId="20" xfId="0" applyNumberFormat="1" applyFont="1" applyFill="1" applyBorder="1" applyAlignment="1">
      <alignment horizontal="center"/>
    </xf>
    <xf numFmtId="167" fontId="0" fillId="10" borderId="20" xfId="0" applyNumberFormat="1" applyFill="1" applyBorder="1"/>
    <xf numFmtId="1" fontId="22" fillId="0" borderId="53" xfId="0" applyNumberFormat="1" applyFont="1" applyFill="1" applyBorder="1" applyAlignment="1">
      <alignment horizontal="center"/>
    </xf>
    <xf numFmtId="167" fontId="0" fillId="10" borderId="20" xfId="0" applyNumberFormat="1" applyFont="1" applyFill="1" applyBorder="1"/>
    <xf numFmtId="167" fontId="0" fillId="10" borderId="27" xfId="0" applyNumberFormat="1" applyFont="1" applyFill="1" applyBorder="1"/>
    <xf numFmtId="164" fontId="9" fillId="13" borderId="20" xfId="0" applyNumberFormat="1" applyFont="1" applyFill="1" applyBorder="1" applyAlignment="1">
      <alignment horizontal="center"/>
    </xf>
    <xf numFmtId="164" fontId="9" fillId="13" borderId="53" xfId="0" applyNumberFormat="1" applyFont="1" applyFill="1" applyBorder="1" applyAlignment="1">
      <alignment horizontal="center"/>
    </xf>
    <xf numFmtId="0" fontId="11" fillId="13" borderId="19" xfId="0" applyFont="1" applyFill="1" applyBorder="1" applyAlignment="1">
      <alignment horizontal="center" wrapText="1"/>
    </xf>
    <xf numFmtId="0" fontId="8" fillId="13" borderId="20" xfId="0" applyFont="1" applyFill="1" applyBorder="1" applyAlignment="1">
      <alignment horizontal="center"/>
    </xf>
    <xf numFmtId="166" fontId="22" fillId="0" borderId="61" xfId="0" applyNumberFormat="1" applyFont="1" applyFill="1" applyBorder="1" applyAlignment="1">
      <alignment horizontal="center"/>
    </xf>
    <xf numFmtId="166" fontId="0" fillId="2" borderId="4" xfId="0" applyNumberFormat="1" applyFill="1" applyBorder="1"/>
    <xf numFmtId="168" fontId="13" fillId="3" borderId="1" xfId="0" applyNumberFormat="1" applyFont="1" applyFill="1" applyBorder="1" applyAlignment="1">
      <alignment horizontal="center" wrapText="1"/>
    </xf>
    <xf numFmtId="164" fontId="22" fillId="0" borderId="53" xfId="0" applyNumberFormat="1" applyFont="1" applyFill="1" applyBorder="1" applyAlignment="1">
      <alignment horizontal="center"/>
    </xf>
    <xf numFmtId="0" fontId="3" fillId="0" borderId="42" xfId="0" applyFont="1" applyBorder="1" applyAlignment="1"/>
    <xf numFmtId="165" fontId="16" fillId="0" borderId="0" xfId="0" applyNumberFormat="1" applyFont="1"/>
    <xf numFmtId="4" fontId="10" fillId="0" borderId="0" xfId="0" applyNumberFormat="1" applyFont="1" applyFill="1"/>
    <xf numFmtId="167" fontId="6" fillId="3" borderId="14" xfId="0" applyNumberFormat="1" applyFont="1" applyFill="1" applyBorder="1" applyAlignment="1">
      <alignment horizontal="center" vertical="center" wrapText="1"/>
    </xf>
    <xf numFmtId="167" fontId="4" fillId="3" borderId="67" xfId="0" applyNumberFormat="1" applyFont="1" applyFill="1" applyBorder="1" applyAlignment="1">
      <alignment horizontal="center"/>
    </xf>
    <xf numFmtId="167" fontId="0" fillId="0" borderId="67" xfId="0" applyNumberFormat="1" applyFill="1" applyBorder="1"/>
    <xf numFmtId="167" fontId="0" fillId="0" borderId="68" xfId="0" applyNumberFormat="1" applyFill="1" applyBorder="1"/>
    <xf numFmtId="167" fontId="0" fillId="0" borderId="46" xfId="0" applyNumberFormat="1" applyFill="1" applyBorder="1"/>
    <xf numFmtId="167" fontId="0" fillId="0" borderId="9" xfId="0" applyNumberFormat="1" applyFill="1" applyBorder="1"/>
    <xf numFmtId="167" fontId="10" fillId="0" borderId="72" xfId="0" applyNumberFormat="1" applyFont="1" applyFill="1" applyBorder="1"/>
    <xf numFmtId="167" fontId="10" fillId="0" borderId="46" xfId="0" applyNumberFormat="1" applyFont="1" applyFill="1" applyBorder="1"/>
    <xf numFmtId="167" fontId="10" fillId="0" borderId="69" xfId="0" applyNumberFormat="1" applyFont="1" applyFill="1" applyBorder="1"/>
    <xf numFmtId="167" fontId="10" fillId="0" borderId="9" xfId="0" applyNumberFormat="1" applyFont="1" applyFill="1" applyBorder="1"/>
    <xf numFmtId="167" fontId="10" fillId="0" borderId="68" xfId="0" applyNumberFormat="1" applyFont="1" applyFill="1" applyBorder="1"/>
    <xf numFmtId="167" fontId="10" fillId="0" borderId="73" xfId="0" applyNumberFormat="1" applyFont="1" applyFill="1" applyBorder="1"/>
    <xf numFmtId="167" fontId="10" fillId="0" borderId="71" xfId="0" applyNumberFormat="1" applyFont="1" applyFill="1" applyBorder="1"/>
    <xf numFmtId="0" fontId="0" fillId="0" borderId="0" xfId="0" applyFill="1" applyBorder="1" applyAlignment="1">
      <alignment horizontal="center" vertical="center"/>
    </xf>
    <xf numFmtId="0" fontId="0" fillId="0" borderId="48" xfId="0" applyFill="1" applyBorder="1" applyAlignment="1">
      <alignment horizontal="center" vertical="center"/>
    </xf>
    <xf numFmtId="167" fontId="21" fillId="10" borderId="9" xfId="0" applyNumberFormat="1" applyFont="1" applyFill="1" applyBorder="1"/>
    <xf numFmtId="168" fontId="0" fillId="2" borderId="3" xfId="0" applyNumberFormat="1" applyFill="1" applyBorder="1"/>
    <xf numFmtId="169" fontId="0" fillId="0" borderId="0" xfId="0" applyNumberFormat="1" applyFill="1"/>
    <xf numFmtId="169" fontId="4" fillId="9" borderId="53" xfId="0" applyNumberFormat="1" applyFont="1" applyFill="1" applyBorder="1" applyAlignment="1">
      <alignment horizontal="center"/>
    </xf>
    <xf numFmtId="169" fontId="0" fillId="9" borderId="48" xfId="0" applyNumberFormat="1" applyFill="1" applyBorder="1"/>
    <xf numFmtId="169" fontId="0" fillId="9" borderId="64" xfId="0" applyNumberFormat="1" applyFont="1" applyFill="1" applyBorder="1"/>
    <xf numFmtId="169" fontId="0" fillId="9" borderId="48" xfId="0" applyNumberFormat="1" applyFont="1" applyFill="1" applyBorder="1"/>
    <xf numFmtId="169" fontId="23" fillId="9" borderId="64" xfId="0" applyNumberFormat="1" applyFont="1" applyFill="1" applyBorder="1"/>
    <xf numFmtId="169" fontId="23" fillId="9" borderId="48" xfId="0" applyNumberFormat="1" applyFont="1" applyFill="1" applyBorder="1"/>
    <xf numFmtId="169" fontId="23" fillId="9" borderId="49" xfId="0" applyNumberFormat="1" applyFont="1" applyFill="1" applyBorder="1"/>
    <xf numFmtId="169" fontId="23" fillId="9" borderId="6" xfId="0" applyNumberFormat="1" applyFont="1" applyFill="1" applyBorder="1"/>
    <xf numFmtId="169" fontId="21" fillId="9" borderId="44" xfId="0" applyNumberFormat="1" applyFont="1" applyFill="1" applyBorder="1"/>
    <xf numFmtId="169" fontId="21" fillId="9" borderId="48" xfId="0" applyNumberFormat="1" applyFont="1" applyFill="1" applyBorder="1"/>
    <xf numFmtId="169" fontId="21" fillId="9" borderId="57" xfId="0" applyNumberFormat="1" applyFont="1" applyFill="1" applyBorder="1"/>
    <xf numFmtId="169" fontId="21" fillId="9" borderId="49" xfId="0" applyNumberFormat="1" applyFont="1" applyFill="1" applyBorder="1"/>
    <xf numFmtId="169" fontId="21" fillId="9" borderId="64" xfId="0" applyNumberFormat="1" applyFont="1" applyFill="1" applyBorder="1"/>
    <xf numFmtId="169" fontId="21" fillId="9" borderId="0" xfId="0" applyNumberFormat="1" applyFont="1" applyFill="1" applyBorder="1"/>
    <xf numFmtId="169" fontId="21" fillId="0" borderId="0" xfId="0" applyNumberFormat="1" applyFont="1"/>
    <xf numFmtId="169" fontId="23" fillId="0" borderId="0" xfId="0" applyNumberFormat="1" applyFont="1"/>
    <xf numFmtId="169" fontId="0" fillId="0" borderId="0" xfId="0" applyNumberFormat="1"/>
    <xf numFmtId="0" fontId="10" fillId="0" borderId="0" xfId="0" applyFont="1" applyAlignment="1">
      <alignment vertical="center"/>
    </xf>
    <xf numFmtId="167" fontId="10" fillId="0" borderId="0" xfId="0" applyNumberFormat="1" applyFont="1" applyAlignment="1">
      <alignment vertical="center"/>
    </xf>
    <xf numFmtId="1" fontId="22" fillId="0" borderId="55" xfId="0" applyNumberFormat="1" applyFont="1" applyFill="1" applyBorder="1" applyAlignment="1">
      <alignment horizontal="center"/>
    </xf>
    <xf numFmtId="49" fontId="0" fillId="7" borderId="0" xfId="0" applyNumberFormat="1" applyFill="1" applyAlignment="1">
      <alignment horizontal="center"/>
    </xf>
    <xf numFmtId="167" fontId="0" fillId="0" borderId="1" xfId="0" applyNumberFormat="1" applyFill="1" applyBorder="1"/>
    <xf numFmtId="167" fontId="0" fillId="7" borderId="0" xfId="0" applyNumberFormat="1" applyFill="1" applyAlignment="1">
      <alignment horizontal="center"/>
    </xf>
    <xf numFmtId="0" fontId="3" fillId="0" borderId="42" xfId="0" applyFont="1" applyBorder="1" applyAlignment="1">
      <alignment horizontal="center"/>
    </xf>
    <xf numFmtId="167" fontId="0" fillId="0" borderId="3" xfId="0" applyNumberFormat="1" applyFill="1" applyBorder="1" applyAlignment="1">
      <alignment horizontal="center"/>
    </xf>
    <xf numFmtId="167" fontId="0" fillId="0" borderId="31" xfId="0" applyNumberFormat="1" applyFill="1" applyBorder="1" applyAlignment="1">
      <alignment horizontal="center"/>
    </xf>
    <xf numFmtId="167" fontId="0" fillId="0" borderId="13" xfId="0" applyNumberFormat="1" applyFill="1" applyBorder="1" applyAlignment="1">
      <alignment horizontal="center"/>
    </xf>
    <xf numFmtId="167" fontId="0" fillId="0" borderId="3" xfId="0" applyNumberFormat="1" applyFont="1" applyFill="1" applyBorder="1" applyAlignment="1">
      <alignment horizontal="center"/>
    </xf>
    <xf numFmtId="167" fontId="10" fillId="0" borderId="31" xfId="0" applyNumberFormat="1" applyFont="1" applyFill="1" applyBorder="1" applyAlignment="1">
      <alignment horizontal="center"/>
    </xf>
    <xf numFmtId="167" fontId="10" fillId="0" borderId="13" xfId="0" applyNumberFormat="1" applyFont="1" applyFill="1" applyBorder="1" applyAlignment="1">
      <alignment horizontal="center"/>
    </xf>
    <xf numFmtId="167" fontId="10" fillId="0" borderId="65" xfId="0" applyNumberFormat="1" applyFont="1" applyFill="1" applyBorder="1" applyAlignment="1">
      <alignment horizontal="center"/>
    </xf>
    <xf numFmtId="4" fontId="10" fillId="0" borderId="0" xfId="0" applyNumberFormat="1" applyFont="1" applyAlignment="1">
      <alignment horizontal="center"/>
    </xf>
    <xf numFmtId="167" fontId="10" fillId="0" borderId="0" xfId="0" applyNumberFormat="1" applyFont="1" applyAlignment="1">
      <alignment horizontal="center"/>
    </xf>
    <xf numFmtId="165" fontId="0" fillId="0" borderId="0" xfId="0" applyNumberFormat="1" applyAlignment="1">
      <alignment horizontal="center"/>
    </xf>
    <xf numFmtId="167" fontId="0" fillId="0" borderId="0" xfId="0" applyNumberFormat="1" applyAlignment="1">
      <alignment horizontal="center"/>
    </xf>
    <xf numFmtId="165" fontId="0" fillId="8" borderId="0" xfId="0" applyNumberFormat="1" applyFill="1"/>
    <xf numFmtId="167" fontId="0" fillId="0" borderId="3" xfId="0" applyNumberFormat="1" applyFill="1" applyBorder="1" applyAlignment="1">
      <alignment horizontal="center" vertical="top"/>
    </xf>
    <xf numFmtId="167" fontId="0" fillId="0" borderId="30" xfId="0" applyNumberFormat="1" applyFont="1" applyFill="1" applyBorder="1"/>
    <xf numFmtId="167" fontId="0" fillId="0" borderId="26" xfId="0" applyNumberFormat="1" applyFont="1" applyFill="1" applyBorder="1"/>
    <xf numFmtId="167" fontId="0" fillId="0" borderId="26" xfId="0" applyNumberFormat="1" applyFill="1" applyBorder="1"/>
    <xf numFmtId="165" fontId="10" fillId="0" borderId="60" xfId="0" applyNumberFormat="1" applyFont="1" applyBorder="1"/>
    <xf numFmtId="165" fontId="10" fillId="0" borderId="27" xfId="0" applyNumberFormat="1" applyFont="1" applyBorder="1"/>
    <xf numFmtId="165" fontId="10" fillId="0" borderId="52" xfId="0" applyNumberFormat="1" applyFont="1" applyBorder="1"/>
    <xf numFmtId="165" fontId="10" fillId="0" borderId="19" xfId="0" applyNumberFormat="1" applyFont="1" applyBorder="1"/>
    <xf numFmtId="165" fontId="10" fillId="0" borderId="53" xfId="0" applyNumberFormat="1" applyFont="1" applyBorder="1"/>
    <xf numFmtId="165" fontId="10" fillId="8" borderId="53" xfId="0" applyNumberFormat="1" applyFont="1" applyFill="1" applyBorder="1"/>
    <xf numFmtId="165" fontId="10" fillId="0" borderId="62" xfId="0" applyNumberFormat="1" applyFont="1" applyBorder="1"/>
    <xf numFmtId="0" fontId="7" fillId="8" borderId="0" xfId="0" applyFont="1" applyFill="1" applyBorder="1" applyAlignment="1">
      <alignment vertical="top"/>
    </xf>
    <xf numFmtId="0" fontId="0" fillId="8" borderId="48" xfId="0" applyFill="1" applyBorder="1" applyAlignment="1">
      <alignment vertical="top"/>
    </xf>
    <xf numFmtId="0" fontId="6" fillId="8" borderId="18" xfId="0" applyFont="1" applyFill="1" applyBorder="1" applyAlignment="1">
      <alignment horizontal="center" vertical="top" wrapText="1"/>
    </xf>
    <xf numFmtId="0" fontId="4" fillId="8" borderId="2" xfId="0" applyFont="1" applyFill="1" applyBorder="1" applyAlignment="1">
      <alignment horizontal="right" vertical="top"/>
    </xf>
    <xf numFmtId="0" fontId="16" fillId="8" borderId="0" xfId="0" applyFont="1" applyFill="1" applyAlignment="1">
      <alignment vertical="top"/>
    </xf>
    <xf numFmtId="0" fontId="10" fillId="8" borderId="0" xfId="0" applyFont="1" applyFill="1" applyAlignment="1">
      <alignment vertical="top"/>
    </xf>
    <xf numFmtId="0" fontId="6" fillId="8" borderId="49" xfId="0" applyFont="1" applyFill="1" applyBorder="1" applyAlignment="1">
      <alignment horizontal="right" vertical="top" wrapText="1"/>
    </xf>
    <xf numFmtId="0" fontId="6" fillId="8" borderId="64" xfId="0" applyFont="1" applyFill="1" applyBorder="1" applyAlignment="1">
      <alignment horizontal="right" vertical="top" wrapText="1"/>
    </xf>
    <xf numFmtId="0" fontId="0" fillId="8" borderId="0" xfId="0" applyFill="1" applyAlignment="1">
      <alignment vertical="top"/>
    </xf>
    <xf numFmtId="167" fontId="28" fillId="3" borderId="31" xfId="0" applyNumberFormat="1" applyFont="1" applyFill="1" applyBorder="1" applyAlignment="1">
      <alignment horizontal="center" wrapText="1"/>
    </xf>
    <xf numFmtId="167" fontId="0" fillId="11" borderId="3" xfId="0" applyNumberFormat="1" applyFont="1" applyFill="1" applyBorder="1" applyAlignment="1">
      <alignment horizontal="center"/>
    </xf>
    <xf numFmtId="167" fontId="0" fillId="0" borderId="55" xfId="0" applyNumberFormat="1" applyFont="1" applyFill="1" applyBorder="1" applyAlignment="1">
      <alignment horizontal="center"/>
    </xf>
    <xf numFmtId="167" fontId="0" fillId="0" borderId="63" xfId="0" applyNumberFormat="1" applyFont="1" applyBorder="1" applyAlignment="1">
      <alignment horizontal="center"/>
    </xf>
    <xf numFmtId="167" fontId="9" fillId="0" borderId="0" xfId="0" applyNumberFormat="1" applyFont="1" applyAlignment="1">
      <alignment vertical="center"/>
    </xf>
    <xf numFmtId="167" fontId="0" fillId="0" borderId="0" xfId="0" applyNumberFormat="1" applyFont="1" applyAlignment="1">
      <alignment horizontal="center"/>
    </xf>
    <xf numFmtId="167" fontId="14" fillId="3" borderId="19" xfId="0" applyNumberFormat="1" applyFont="1" applyFill="1" applyBorder="1" applyAlignment="1">
      <alignment horizontal="center" wrapText="1"/>
    </xf>
    <xf numFmtId="167" fontId="4" fillId="3" borderId="20" xfId="0" applyNumberFormat="1" applyFont="1" applyFill="1" applyBorder="1" applyAlignment="1">
      <alignment horizontal="center"/>
    </xf>
    <xf numFmtId="167" fontId="0" fillId="11" borderId="20" xfId="0" applyNumberFormat="1" applyFont="1" applyFill="1" applyBorder="1" applyAlignment="1">
      <alignment horizontal="center"/>
    </xf>
    <xf numFmtId="167" fontId="0" fillId="0" borderId="53" xfId="0" applyNumberFormat="1" applyFont="1" applyFill="1" applyBorder="1" applyAlignment="1">
      <alignment horizontal="center"/>
    </xf>
    <xf numFmtId="165" fontId="0" fillId="2" borderId="3" xfId="0" applyNumberFormat="1" applyFill="1" applyBorder="1"/>
    <xf numFmtId="165" fontId="0" fillId="16" borderId="27" xfId="0" applyNumberFormat="1" applyFill="1" applyBorder="1"/>
    <xf numFmtId="167" fontId="0" fillId="0" borderId="54" xfId="0" applyNumberFormat="1" applyFont="1" applyFill="1" applyBorder="1"/>
    <xf numFmtId="167" fontId="0" fillId="0" borderId="66" xfId="0" applyNumberFormat="1" applyFill="1" applyBorder="1"/>
    <xf numFmtId="167" fontId="0" fillId="0" borderId="22" xfId="0" applyNumberFormat="1" applyFill="1" applyBorder="1"/>
    <xf numFmtId="167" fontId="0" fillId="0" borderId="32" xfId="0" applyNumberFormat="1" applyFill="1" applyBorder="1"/>
    <xf numFmtId="167" fontId="0" fillId="0" borderId="21" xfId="0" applyNumberFormat="1" applyFill="1" applyBorder="1"/>
    <xf numFmtId="167" fontId="10" fillId="0" borderId="36" xfId="0" applyNumberFormat="1" applyFont="1" applyFill="1" applyBorder="1"/>
    <xf numFmtId="167" fontId="10" fillId="0" borderId="26" xfId="0" applyNumberFormat="1" applyFont="1" applyFill="1" applyBorder="1"/>
    <xf numFmtId="167" fontId="10" fillId="0" borderId="24" xfId="0" applyNumberFormat="1" applyFont="1" applyFill="1" applyBorder="1"/>
    <xf numFmtId="167" fontId="10" fillId="0" borderId="8" xfId="0" applyNumberFormat="1" applyFont="1" applyFill="1" applyBorder="1"/>
    <xf numFmtId="167" fontId="10" fillId="0" borderId="34" xfId="0" applyNumberFormat="1" applyFont="1" applyFill="1" applyBorder="1"/>
    <xf numFmtId="2" fontId="0" fillId="0" borderId="1" xfId="0" applyNumberFormat="1" applyFill="1" applyBorder="1"/>
    <xf numFmtId="167" fontId="0" fillId="0" borderId="2" xfId="0" applyNumberFormat="1" applyFill="1" applyBorder="1"/>
    <xf numFmtId="167" fontId="0" fillId="0" borderId="58" xfId="0" applyNumberFormat="1" applyFill="1" applyBorder="1"/>
    <xf numFmtId="165" fontId="0" fillId="0" borderId="53" xfId="0" applyNumberFormat="1" applyFill="1" applyBorder="1"/>
    <xf numFmtId="165" fontId="0" fillId="15" borderId="53" xfId="0" applyNumberFormat="1" applyFill="1" applyBorder="1"/>
    <xf numFmtId="165" fontId="0" fillId="15" borderId="19" xfId="0" applyNumberFormat="1" applyFill="1" applyBorder="1"/>
    <xf numFmtId="0" fontId="0" fillId="0" borderId="1" xfId="0" applyFill="1" applyBorder="1" applyAlignment="1">
      <alignment horizontal="center" vertical="center"/>
    </xf>
    <xf numFmtId="0" fontId="10" fillId="0" borderId="12" xfId="0" applyFont="1" applyFill="1" applyBorder="1" applyAlignment="1">
      <alignment horizontal="center" vertical="center"/>
    </xf>
    <xf numFmtId="0" fontId="10" fillId="0" borderId="54" xfId="0" applyFont="1" applyFill="1" applyBorder="1" applyAlignment="1">
      <alignment horizontal="center" vertical="center"/>
    </xf>
    <xf numFmtId="0" fontId="10" fillId="0" borderId="36" xfId="0" applyFont="1" applyFill="1" applyBorder="1" applyAlignment="1">
      <alignment horizontal="center" vertical="center"/>
    </xf>
    <xf numFmtId="0" fontId="10" fillId="0" borderId="26" xfId="0" applyFont="1" applyFill="1" applyBorder="1" applyAlignment="1">
      <alignment horizontal="center" vertical="center"/>
    </xf>
    <xf numFmtId="0" fontId="10" fillId="0" borderId="24" xfId="0" applyFont="1" applyFill="1" applyBorder="1" applyAlignment="1">
      <alignment horizontal="center" vertical="center"/>
    </xf>
    <xf numFmtId="0" fontId="10" fillId="0" borderId="23" xfId="0" applyFont="1" applyFill="1" applyBorder="1" applyAlignment="1">
      <alignment horizontal="center" vertical="center"/>
    </xf>
    <xf numFmtId="0" fontId="10" fillId="0" borderId="56" xfId="0" applyFont="1" applyFill="1" applyBorder="1" applyAlignment="1">
      <alignment horizontal="center" vertical="center"/>
    </xf>
    <xf numFmtId="0" fontId="10" fillId="0" borderId="8" xfId="0" applyFont="1" applyFill="1" applyBorder="1" applyAlignment="1">
      <alignment horizontal="center" vertical="center"/>
    </xf>
    <xf numFmtId="0" fontId="6" fillId="0" borderId="2" xfId="0" applyFont="1" applyBorder="1" applyAlignment="1">
      <alignment horizontal="center" vertical="center" wrapText="1"/>
    </xf>
    <xf numFmtId="0" fontId="6" fillId="0" borderId="18" xfId="0" applyFont="1" applyFill="1" applyBorder="1" applyAlignment="1">
      <alignment horizontal="left" vertical="center" wrapText="1"/>
    </xf>
    <xf numFmtId="0" fontId="6" fillId="0" borderId="58" xfId="0" applyFont="1" applyFill="1" applyBorder="1" applyAlignment="1">
      <alignment horizontal="left" vertical="center" wrapText="1"/>
    </xf>
    <xf numFmtId="0" fontId="6" fillId="0" borderId="47" xfId="0" applyFont="1" applyFill="1" applyBorder="1" applyAlignment="1">
      <alignment horizontal="left" vertical="center" wrapText="1"/>
    </xf>
    <xf numFmtId="0" fontId="6" fillId="0" borderId="28" xfId="0" applyFont="1" applyFill="1" applyBorder="1" applyAlignment="1">
      <alignment horizontal="left" vertical="center" wrapText="1"/>
    </xf>
    <xf numFmtId="0" fontId="6" fillId="0" borderId="2" xfId="0" applyFont="1" applyFill="1" applyBorder="1" applyAlignment="1">
      <alignment horizontal="left" vertical="center" wrapText="1"/>
    </xf>
    <xf numFmtId="167" fontId="6" fillId="3" borderId="23" xfId="0" applyNumberFormat="1" applyFont="1" applyFill="1" applyBorder="1" applyAlignment="1">
      <alignment horizontal="center" vertical="center" wrapText="1"/>
    </xf>
    <xf numFmtId="167" fontId="4" fillId="3" borderId="1" xfId="0" applyNumberFormat="1" applyFont="1" applyFill="1" applyBorder="1" applyAlignment="1">
      <alignment horizontal="center"/>
    </xf>
    <xf numFmtId="165" fontId="10" fillId="8" borderId="19" xfId="0" applyNumberFormat="1" applyFont="1" applyFill="1" applyBorder="1"/>
    <xf numFmtId="166" fontId="0" fillId="2" borderId="14" xfId="1" applyNumberFormat="1" applyFont="1" applyFill="1" applyBorder="1"/>
    <xf numFmtId="0" fontId="0" fillId="0" borderId="23" xfId="0" applyFill="1" applyBorder="1" applyAlignment="1">
      <alignment horizontal="center" vertical="center"/>
    </xf>
    <xf numFmtId="0" fontId="25" fillId="0" borderId="22" xfId="0" applyFont="1" applyFill="1" applyBorder="1" applyAlignment="1">
      <alignment horizontal="center" vertical="center" wrapText="1"/>
    </xf>
    <xf numFmtId="167" fontId="0" fillId="7" borderId="0" xfId="0" applyNumberFormat="1" applyFont="1" applyFill="1" applyAlignment="1">
      <alignment horizontal="center"/>
    </xf>
    <xf numFmtId="0" fontId="25" fillId="0" borderId="43" xfId="0" applyFont="1" applyFill="1" applyBorder="1" applyAlignment="1">
      <alignment horizontal="left" vertical="top" wrapText="1"/>
    </xf>
    <xf numFmtId="0" fontId="25" fillId="0" borderId="45" xfId="0" applyFont="1" applyFill="1" applyBorder="1" applyAlignment="1">
      <alignment horizontal="left" vertical="top" wrapText="1"/>
    </xf>
    <xf numFmtId="0" fontId="25" fillId="0" borderId="42" xfId="0" applyFont="1" applyFill="1" applyBorder="1" applyAlignment="1">
      <alignment horizontal="left" vertical="top" wrapText="1"/>
    </xf>
    <xf numFmtId="0" fontId="25" fillId="0" borderId="44" xfId="0" applyFont="1" applyFill="1" applyBorder="1" applyAlignment="1">
      <alignment horizontal="left" vertical="top" wrapText="1"/>
    </xf>
    <xf numFmtId="0" fontId="25" fillId="0" borderId="29" xfId="0" applyFont="1" applyFill="1" applyBorder="1" applyAlignment="1">
      <alignment horizontal="left" vertical="top" wrapText="1"/>
    </xf>
    <xf numFmtId="0" fontId="25" fillId="0" borderId="28" xfId="0" applyFont="1" applyFill="1" applyBorder="1" applyAlignment="1">
      <alignment horizontal="left" vertical="top" wrapText="1"/>
    </xf>
    <xf numFmtId="168" fontId="11" fillId="0" borderId="39" xfId="0" applyNumberFormat="1" applyFont="1" applyBorder="1" applyAlignment="1">
      <alignment horizontal="center"/>
    </xf>
    <xf numFmtId="0" fontId="11" fillId="0" borderId="40" xfId="0" applyFont="1" applyBorder="1" applyAlignment="1">
      <alignment horizontal="center"/>
    </xf>
    <xf numFmtId="0" fontId="11" fillId="0" borderId="41" xfId="0" applyFont="1" applyBorder="1" applyAlignment="1">
      <alignment horizontal="center"/>
    </xf>
    <xf numFmtId="0" fontId="3" fillId="0" borderId="33" xfId="0" applyFont="1" applyBorder="1" applyAlignment="1">
      <alignment horizontal="center"/>
    </xf>
    <xf numFmtId="0" fontId="3" fillId="0" borderId="34" xfId="0" applyFont="1" applyBorder="1" applyAlignment="1">
      <alignment horizontal="center"/>
    </xf>
    <xf numFmtId="0" fontId="3" fillId="0" borderId="43" xfId="0" applyFont="1" applyBorder="1" applyAlignment="1">
      <alignment horizontal="center"/>
    </xf>
    <xf numFmtId="169" fontId="26" fillId="9" borderId="25" xfId="0" applyNumberFormat="1" applyFont="1" applyFill="1" applyBorder="1" applyAlignment="1">
      <alignment horizontal="center" wrapText="1"/>
    </xf>
    <xf numFmtId="169" fontId="26" fillId="9" borderId="27" xfId="0" applyNumberFormat="1" applyFont="1" applyFill="1" applyBorder="1" applyAlignment="1">
      <alignment horizontal="center" wrapText="1"/>
    </xf>
    <xf numFmtId="0" fontId="3" fillId="0" borderId="70" xfId="0" applyFont="1" applyBorder="1" applyAlignment="1">
      <alignment horizontal="center"/>
    </xf>
    <xf numFmtId="0" fontId="3" fillId="0" borderId="57" xfId="0" applyFont="1" applyBorder="1" applyAlignment="1">
      <alignment horizontal="center"/>
    </xf>
    <xf numFmtId="0" fontId="3" fillId="0" borderId="51" xfId="0" applyFont="1" applyBorder="1" applyAlignment="1">
      <alignment horizontal="center"/>
    </xf>
    <xf numFmtId="0" fontId="0" fillId="0" borderId="1" xfId="0" applyBorder="1"/>
    <xf numFmtId="0" fontId="10" fillId="0" borderId="1" xfId="0" applyFont="1" applyBorder="1"/>
    <xf numFmtId="164" fontId="0" fillId="0" borderId="1" xfId="0" applyNumberFormat="1" applyBorder="1"/>
    <xf numFmtId="164" fontId="10" fillId="0" borderId="1" xfId="0" applyNumberFormat="1" applyFont="1" applyBorder="1"/>
    <xf numFmtId="167" fontId="0" fillId="0" borderId="31" xfId="0" applyNumberFormat="1" applyFont="1" applyFill="1" applyBorder="1" applyAlignment="1">
      <alignment horizontal="center"/>
    </xf>
    <xf numFmtId="165" fontId="0" fillId="0" borderId="31" xfId="0" applyNumberFormat="1" applyFill="1" applyBorder="1" applyAlignment="1">
      <alignment horizontal="center"/>
    </xf>
    <xf numFmtId="165" fontId="0" fillId="0" borderId="46" xfId="0" applyNumberFormat="1" applyFill="1" applyBorder="1" applyAlignment="1">
      <alignment horizontal="center"/>
    </xf>
    <xf numFmtId="1" fontId="0" fillId="2" borderId="32" xfId="0" applyNumberFormat="1" applyFill="1" applyBorder="1"/>
    <xf numFmtId="1" fontId="0" fillId="2" borderId="18" xfId="0" applyNumberFormat="1" applyFill="1" applyBorder="1"/>
    <xf numFmtId="1" fontId="0" fillId="2" borderId="38" xfId="0" applyNumberFormat="1" applyFill="1" applyBorder="1"/>
    <xf numFmtId="168" fontId="0" fillId="2" borderId="48" xfId="0" applyNumberFormat="1" applyFill="1" applyBorder="1"/>
    <xf numFmtId="167" fontId="0" fillId="11" borderId="27" xfId="0" applyNumberFormat="1" applyFont="1" applyFill="1" applyBorder="1" applyAlignment="1">
      <alignment horizontal="center"/>
    </xf>
    <xf numFmtId="167" fontId="0" fillId="11" borderId="31" xfId="0" applyNumberFormat="1" applyFont="1" applyFill="1" applyBorder="1" applyAlignment="1">
      <alignment horizontal="center"/>
    </xf>
    <xf numFmtId="0" fontId="0" fillId="2" borderId="31" xfId="0" applyNumberFormat="1" applyFill="1" applyBorder="1"/>
    <xf numFmtId="1" fontId="0" fillId="2" borderId="26" xfId="0" applyNumberFormat="1" applyFill="1" applyBorder="1"/>
    <xf numFmtId="166" fontId="0" fillId="2" borderId="26" xfId="0" applyNumberFormat="1" applyFill="1" applyBorder="1"/>
    <xf numFmtId="2" fontId="0" fillId="0" borderId="26" xfId="0" applyNumberFormat="1" applyFill="1" applyBorder="1"/>
    <xf numFmtId="164" fontId="0" fillId="2" borderId="48" xfId="0" applyNumberFormat="1" applyFill="1" applyBorder="1"/>
    <xf numFmtId="166" fontId="0" fillId="2" borderId="38" xfId="0" applyNumberFormat="1" applyFill="1" applyBorder="1"/>
    <xf numFmtId="164" fontId="0" fillId="0" borderId="27" xfId="0" applyNumberFormat="1" applyFill="1" applyBorder="1"/>
    <xf numFmtId="1" fontId="0" fillId="2" borderId="31" xfId="0" applyNumberFormat="1" applyFill="1" applyBorder="1"/>
    <xf numFmtId="166" fontId="0" fillId="2" borderId="26" xfId="1" applyNumberFormat="1" applyFont="1" applyFill="1" applyBorder="1"/>
    <xf numFmtId="166" fontId="0" fillId="2" borderId="18" xfId="1" applyNumberFormat="1" applyFont="1" applyFill="1" applyBorder="1"/>
    <xf numFmtId="164" fontId="9" fillId="13" borderId="27" xfId="0" applyNumberFormat="1" applyFont="1" applyFill="1" applyBorder="1" applyAlignment="1">
      <alignment horizontal="center"/>
    </xf>
    <xf numFmtId="166" fontId="0" fillId="2" borderId="38" xfId="1" applyNumberFormat="1" applyFont="1" applyFill="1" applyBorder="1"/>
    <xf numFmtId="165" fontId="0" fillId="0" borderId="13" xfId="0" applyNumberFormat="1" applyFill="1" applyBorder="1" applyAlignment="1">
      <alignment horizontal="center"/>
    </xf>
    <xf numFmtId="165" fontId="0" fillId="0" borderId="9" xfId="0" applyNumberFormat="1" applyFill="1" applyBorder="1" applyAlignment="1">
      <alignment horizontal="center"/>
    </xf>
    <xf numFmtId="1" fontId="0" fillId="2" borderId="22" xfId="0" applyNumberFormat="1" applyFill="1" applyBorder="1"/>
    <xf numFmtId="1" fontId="0" fillId="2" borderId="47" xfId="0" applyNumberFormat="1" applyFill="1" applyBorder="1"/>
    <xf numFmtId="1" fontId="0" fillId="2" borderId="14" xfId="0" applyNumberFormat="1" applyFill="1" applyBorder="1"/>
    <xf numFmtId="168" fontId="0" fillId="2" borderId="49" xfId="0" applyNumberFormat="1" applyFill="1" applyBorder="1"/>
    <xf numFmtId="167" fontId="0" fillId="11" borderId="19" xfId="0" applyNumberFormat="1" applyFont="1" applyFill="1" applyBorder="1" applyAlignment="1">
      <alignment horizontal="center"/>
    </xf>
    <xf numFmtId="167" fontId="0" fillId="11" borderId="13" xfId="0" applyNumberFormat="1" applyFont="1" applyFill="1" applyBorder="1" applyAlignment="1">
      <alignment horizontal="center"/>
    </xf>
    <xf numFmtId="0" fontId="0" fillId="2" borderId="13" xfId="0" applyNumberFormat="1" applyFill="1" applyBorder="1"/>
    <xf numFmtId="1" fontId="0" fillId="2" borderId="23" xfId="0" applyNumberFormat="1" applyFill="1" applyBorder="1"/>
    <xf numFmtId="166" fontId="0" fillId="2" borderId="23" xfId="0" applyNumberFormat="1" applyFill="1" applyBorder="1"/>
    <xf numFmtId="2" fontId="0" fillId="0" borderId="23" xfId="0" applyNumberFormat="1" applyFill="1" applyBorder="1"/>
    <xf numFmtId="164" fontId="0" fillId="2" borderId="49" xfId="0" applyNumberFormat="1" applyFill="1" applyBorder="1"/>
    <xf numFmtId="166" fontId="0" fillId="2" borderId="47" xfId="0" applyNumberFormat="1" applyFill="1" applyBorder="1"/>
    <xf numFmtId="164" fontId="0" fillId="0" borderId="19" xfId="0" applyNumberFormat="1" applyFill="1" applyBorder="1"/>
    <xf numFmtId="1" fontId="0" fillId="2" borderId="13" xfId="0" applyNumberFormat="1" applyFill="1" applyBorder="1"/>
    <xf numFmtId="166" fontId="0" fillId="2" borderId="23" xfId="1" applyNumberFormat="1" applyFont="1" applyFill="1" applyBorder="1"/>
    <xf numFmtId="166" fontId="0" fillId="2" borderId="47" xfId="1" applyNumberFormat="1" applyFont="1" applyFill="1" applyBorder="1"/>
    <xf numFmtId="164" fontId="9" fillId="13" borderId="19" xfId="0" applyNumberFormat="1" applyFont="1" applyFill="1" applyBorder="1" applyAlignment="1">
      <alignment horizontal="center"/>
    </xf>
    <xf numFmtId="164" fontId="0" fillId="2" borderId="12" xfId="0" applyNumberFormat="1" applyFill="1" applyBorder="1"/>
    <xf numFmtId="1" fontId="0" fillId="0" borderId="23" xfId="0" applyNumberFormat="1" applyBorder="1"/>
    <xf numFmtId="9" fontId="0" fillId="2" borderId="14" xfId="1" applyNumberFormat="1" applyFont="1" applyFill="1" applyBorder="1"/>
    <xf numFmtId="167" fontId="0" fillId="10" borderId="27" xfId="0" applyNumberFormat="1" applyFill="1" applyBorder="1"/>
    <xf numFmtId="165" fontId="0" fillId="0" borderId="26" xfId="0" applyNumberFormat="1" applyFill="1" applyBorder="1" applyAlignment="1">
      <alignment horizontal="center"/>
    </xf>
    <xf numFmtId="166" fontId="0" fillId="2" borderId="18" xfId="0" applyNumberFormat="1" applyFill="1" applyBorder="1"/>
    <xf numFmtId="1" fontId="18" fillId="0" borderId="26" xfId="0" applyNumberFormat="1" applyFont="1" applyFill="1" applyBorder="1"/>
    <xf numFmtId="167" fontId="0" fillId="10" borderId="14" xfId="0" applyNumberFormat="1" applyFill="1" applyBorder="1"/>
    <xf numFmtId="165" fontId="0" fillId="0" borderId="19" xfId="0" applyNumberFormat="1" applyBorder="1"/>
    <xf numFmtId="1" fontId="18" fillId="0" borderId="23" xfId="0" applyNumberFormat="1" applyFont="1" applyFill="1" applyBorder="1"/>
    <xf numFmtId="167" fontId="0" fillId="0" borderId="12" xfId="0" applyNumberFormat="1" applyFill="1" applyBorder="1"/>
  </cellXfs>
  <cellStyles count="2">
    <cellStyle name="Normální" xfId="0" builtinId="0"/>
    <cellStyle name="Procenta" xfId="1" builtinId="5"/>
  </cellStyles>
  <dxfs count="2">
    <dxf>
      <font>
        <b/>
        <i val="0"/>
        <color rgb="FFFF0000"/>
      </font>
    </dxf>
    <dxf>
      <font>
        <condense val="0"/>
        <extend val="0"/>
        <color rgb="FF9C0006"/>
      </font>
      <fill>
        <patternFill>
          <bgColor rgb="FFFFC7CE"/>
        </patternFill>
      </fill>
    </dxf>
  </dxfs>
  <tableStyles count="0" defaultTableStyle="TableStyleMedium9" defaultPivotStyle="PivotStyleLight16"/>
  <colors>
    <mruColors>
      <color rgb="FF99FFCC"/>
      <color rgb="FFFFFFCC"/>
      <color rgb="FFCCFFCC"/>
      <color rgb="FF66FFFF"/>
      <color rgb="FFCCCCFF"/>
      <color rgb="FFFFFF99"/>
      <color rgb="FF8BFFBF"/>
      <color rgb="FFCCFFFF"/>
      <color rgb="FF673105"/>
      <color rgb="FF99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18" Type="http://schemas.openxmlformats.org/officeDocument/2006/relationships/printerSettings" Target="../printerSettings/printerSettings18.bin"/><Relationship Id="rId26" Type="http://schemas.openxmlformats.org/officeDocument/2006/relationships/printerSettings" Target="../printerSettings/printerSettings26.bin"/><Relationship Id="rId3" Type="http://schemas.openxmlformats.org/officeDocument/2006/relationships/printerSettings" Target="../printerSettings/printerSettings3.bin"/><Relationship Id="rId21" Type="http://schemas.openxmlformats.org/officeDocument/2006/relationships/printerSettings" Target="../printerSettings/printerSettings21.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17" Type="http://schemas.openxmlformats.org/officeDocument/2006/relationships/printerSettings" Target="../printerSettings/printerSettings17.bin"/><Relationship Id="rId25" Type="http://schemas.openxmlformats.org/officeDocument/2006/relationships/printerSettings" Target="../printerSettings/printerSettings25.bin"/><Relationship Id="rId33" Type="http://schemas.openxmlformats.org/officeDocument/2006/relationships/comments" Target="../comments1.xml"/><Relationship Id="rId2" Type="http://schemas.openxmlformats.org/officeDocument/2006/relationships/printerSettings" Target="../printerSettings/printerSettings2.bin"/><Relationship Id="rId16" Type="http://schemas.openxmlformats.org/officeDocument/2006/relationships/printerSettings" Target="../printerSettings/printerSettings16.bin"/><Relationship Id="rId20" Type="http://schemas.openxmlformats.org/officeDocument/2006/relationships/printerSettings" Target="../printerSettings/printerSettings20.bin"/><Relationship Id="rId29" Type="http://schemas.openxmlformats.org/officeDocument/2006/relationships/printerSettings" Target="../printerSettings/printerSettings29.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24" Type="http://schemas.openxmlformats.org/officeDocument/2006/relationships/printerSettings" Target="../printerSettings/printerSettings24.bin"/><Relationship Id="rId32" Type="http://schemas.openxmlformats.org/officeDocument/2006/relationships/vmlDrawing" Target="../drawings/vmlDrawing1.vml"/><Relationship Id="rId5" Type="http://schemas.openxmlformats.org/officeDocument/2006/relationships/printerSettings" Target="../printerSettings/printerSettings5.bin"/><Relationship Id="rId15" Type="http://schemas.openxmlformats.org/officeDocument/2006/relationships/printerSettings" Target="../printerSettings/printerSettings15.bin"/><Relationship Id="rId23" Type="http://schemas.openxmlformats.org/officeDocument/2006/relationships/printerSettings" Target="../printerSettings/printerSettings23.bin"/><Relationship Id="rId28" Type="http://schemas.openxmlformats.org/officeDocument/2006/relationships/printerSettings" Target="../printerSettings/printerSettings28.bin"/><Relationship Id="rId10" Type="http://schemas.openxmlformats.org/officeDocument/2006/relationships/printerSettings" Target="../printerSettings/printerSettings10.bin"/><Relationship Id="rId19" Type="http://schemas.openxmlformats.org/officeDocument/2006/relationships/printerSettings" Target="../printerSettings/printerSettings19.bin"/><Relationship Id="rId31" Type="http://schemas.openxmlformats.org/officeDocument/2006/relationships/printerSettings" Target="../printerSettings/printerSettings31.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printerSettings" Target="../printerSettings/printerSettings14.bin"/><Relationship Id="rId22" Type="http://schemas.openxmlformats.org/officeDocument/2006/relationships/printerSettings" Target="../printerSettings/printerSettings22.bin"/><Relationship Id="rId27" Type="http://schemas.openxmlformats.org/officeDocument/2006/relationships/printerSettings" Target="../printerSettings/printerSettings27.bin"/><Relationship Id="rId30" Type="http://schemas.openxmlformats.org/officeDocument/2006/relationships/printerSettings" Target="../printerSettings/printerSettings30.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39.bin"/><Relationship Id="rId13" Type="http://schemas.openxmlformats.org/officeDocument/2006/relationships/printerSettings" Target="../printerSettings/printerSettings44.bin"/><Relationship Id="rId3" Type="http://schemas.openxmlformats.org/officeDocument/2006/relationships/printerSettings" Target="../printerSettings/printerSettings34.bin"/><Relationship Id="rId7" Type="http://schemas.openxmlformats.org/officeDocument/2006/relationships/printerSettings" Target="../printerSettings/printerSettings38.bin"/><Relationship Id="rId12" Type="http://schemas.openxmlformats.org/officeDocument/2006/relationships/printerSettings" Target="../printerSettings/printerSettings43.bin"/><Relationship Id="rId17" Type="http://schemas.openxmlformats.org/officeDocument/2006/relationships/printerSettings" Target="../printerSettings/printerSettings48.bin"/><Relationship Id="rId2" Type="http://schemas.openxmlformats.org/officeDocument/2006/relationships/printerSettings" Target="../printerSettings/printerSettings33.bin"/><Relationship Id="rId16" Type="http://schemas.openxmlformats.org/officeDocument/2006/relationships/printerSettings" Target="../printerSettings/printerSettings47.bin"/><Relationship Id="rId1" Type="http://schemas.openxmlformats.org/officeDocument/2006/relationships/printerSettings" Target="../printerSettings/printerSettings32.bin"/><Relationship Id="rId6" Type="http://schemas.openxmlformats.org/officeDocument/2006/relationships/printerSettings" Target="../printerSettings/printerSettings37.bin"/><Relationship Id="rId11" Type="http://schemas.openxmlformats.org/officeDocument/2006/relationships/printerSettings" Target="../printerSettings/printerSettings42.bin"/><Relationship Id="rId5" Type="http://schemas.openxmlformats.org/officeDocument/2006/relationships/printerSettings" Target="../printerSettings/printerSettings36.bin"/><Relationship Id="rId15" Type="http://schemas.openxmlformats.org/officeDocument/2006/relationships/printerSettings" Target="../printerSettings/printerSettings46.bin"/><Relationship Id="rId10" Type="http://schemas.openxmlformats.org/officeDocument/2006/relationships/printerSettings" Target="../printerSettings/printerSettings41.bin"/><Relationship Id="rId4" Type="http://schemas.openxmlformats.org/officeDocument/2006/relationships/printerSettings" Target="../printerSettings/printerSettings35.bin"/><Relationship Id="rId9" Type="http://schemas.openxmlformats.org/officeDocument/2006/relationships/printerSettings" Target="../printerSettings/printerSettings40.bin"/><Relationship Id="rId14" Type="http://schemas.openxmlformats.org/officeDocument/2006/relationships/printerSettings" Target="../printerSettings/printerSettings45.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56.bin"/><Relationship Id="rId13" Type="http://schemas.openxmlformats.org/officeDocument/2006/relationships/printerSettings" Target="../printerSettings/printerSettings61.bin"/><Relationship Id="rId3" Type="http://schemas.openxmlformats.org/officeDocument/2006/relationships/printerSettings" Target="../printerSettings/printerSettings51.bin"/><Relationship Id="rId7" Type="http://schemas.openxmlformats.org/officeDocument/2006/relationships/printerSettings" Target="../printerSettings/printerSettings55.bin"/><Relationship Id="rId12" Type="http://schemas.openxmlformats.org/officeDocument/2006/relationships/printerSettings" Target="../printerSettings/printerSettings60.bin"/><Relationship Id="rId17" Type="http://schemas.openxmlformats.org/officeDocument/2006/relationships/printerSettings" Target="../printerSettings/printerSettings65.bin"/><Relationship Id="rId2" Type="http://schemas.openxmlformats.org/officeDocument/2006/relationships/printerSettings" Target="../printerSettings/printerSettings50.bin"/><Relationship Id="rId16" Type="http://schemas.openxmlformats.org/officeDocument/2006/relationships/printerSettings" Target="../printerSettings/printerSettings64.bin"/><Relationship Id="rId1" Type="http://schemas.openxmlformats.org/officeDocument/2006/relationships/printerSettings" Target="../printerSettings/printerSettings49.bin"/><Relationship Id="rId6" Type="http://schemas.openxmlformats.org/officeDocument/2006/relationships/printerSettings" Target="../printerSettings/printerSettings54.bin"/><Relationship Id="rId11" Type="http://schemas.openxmlformats.org/officeDocument/2006/relationships/printerSettings" Target="../printerSettings/printerSettings59.bin"/><Relationship Id="rId5" Type="http://schemas.openxmlformats.org/officeDocument/2006/relationships/printerSettings" Target="../printerSettings/printerSettings53.bin"/><Relationship Id="rId15" Type="http://schemas.openxmlformats.org/officeDocument/2006/relationships/printerSettings" Target="../printerSettings/printerSettings63.bin"/><Relationship Id="rId10" Type="http://schemas.openxmlformats.org/officeDocument/2006/relationships/printerSettings" Target="../printerSettings/printerSettings58.bin"/><Relationship Id="rId4" Type="http://schemas.openxmlformats.org/officeDocument/2006/relationships/printerSettings" Target="../printerSettings/printerSettings52.bin"/><Relationship Id="rId9" Type="http://schemas.openxmlformats.org/officeDocument/2006/relationships/printerSettings" Target="../printerSettings/printerSettings57.bin"/><Relationship Id="rId14" Type="http://schemas.openxmlformats.org/officeDocument/2006/relationships/printerSettings" Target="../printerSettings/printerSettings6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B153"/>
  <sheetViews>
    <sheetView tabSelected="1" zoomScale="90" zoomScaleNormal="95" workbookViewId="0">
      <pane xSplit="3" ySplit="4" topLeftCell="D5" activePane="bottomRight" state="frozen"/>
      <selection pane="topRight" activeCell="D1" sqref="D1"/>
      <selection pane="bottomLeft" activeCell="A5" sqref="A5"/>
      <selection pane="bottomRight" activeCell="D2" sqref="D2"/>
    </sheetView>
  </sheetViews>
  <sheetFormatPr defaultRowHeight="12.75" outlineLevelCol="1" x14ac:dyDescent="0.2"/>
  <cols>
    <col min="1" max="1" width="4.140625" style="12" customWidth="1"/>
    <col min="2" max="2" width="30" style="325" customWidth="1"/>
    <col min="3" max="3" width="8.140625" customWidth="1"/>
    <col min="4" max="5" width="8.85546875" style="121" customWidth="1"/>
    <col min="6" max="6" width="10.5703125" style="121" customWidth="1" outlineLevel="1"/>
    <col min="7" max="7" width="10" style="121" customWidth="1" outlineLevel="1"/>
    <col min="8" max="8" width="10.42578125" style="121" customWidth="1" outlineLevel="1"/>
    <col min="9" max="10" width="9.7109375" style="121" customWidth="1" outlineLevel="1"/>
    <col min="11" max="11" width="10.28515625" style="121" customWidth="1" outlineLevel="1"/>
    <col min="12" max="12" width="10.42578125" style="109" customWidth="1" outlineLevel="1"/>
    <col min="13" max="13" width="8.5703125" style="121" customWidth="1" outlineLevel="1"/>
    <col min="14" max="14" width="9.7109375" style="121" customWidth="1" outlineLevel="1"/>
    <col min="15" max="15" width="10" style="121" customWidth="1" outlineLevel="1"/>
    <col min="16" max="16" width="12.28515625" style="121" customWidth="1"/>
    <col min="17" max="17" width="12.140625" style="104" customWidth="1"/>
    <col min="18" max="18" width="13" style="304" customWidth="1"/>
    <col min="19" max="19" width="11.42578125" style="103" customWidth="1"/>
    <col min="20" max="20" width="9.7109375" style="103" customWidth="1"/>
    <col min="21" max="21" width="11.42578125" style="104" customWidth="1"/>
    <col min="22" max="22" width="8.85546875" customWidth="1"/>
    <col min="23" max="23" width="8.42578125" customWidth="1"/>
    <col min="24" max="24" width="7.85546875" customWidth="1"/>
    <col min="25" max="25" width="8.140625" customWidth="1"/>
    <col min="26" max="26" width="8.140625" style="286" customWidth="1"/>
    <col min="27" max="27" width="9.28515625" customWidth="1"/>
    <col min="28" max="28" width="9.42578125" customWidth="1"/>
    <col min="29" max="29" width="9.140625" customWidth="1"/>
    <col min="30" max="30" width="8.85546875" customWidth="1"/>
    <col min="31" max="31" width="11.28515625" style="19" customWidth="1"/>
    <col min="32" max="32" width="16.42578125" style="331" customWidth="1"/>
    <col min="33" max="33" width="10.5703125" style="331" customWidth="1"/>
    <col min="34" max="34" width="11.42578125" customWidth="1"/>
    <col min="35" max="35" width="9.140625" customWidth="1"/>
    <col min="36" max="36" width="10.28515625" customWidth="1"/>
    <col min="37" max="37" width="9" customWidth="1"/>
    <col min="38" max="38" width="8.7109375" customWidth="1"/>
    <col min="39" max="39" width="9.140625" customWidth="1"/>
    <col min="40" max="41" width="9.7109375" customWidth="1"/>
    <col min="42" max="43" width="9.140625" customWidth="1"/>
    <col min="44" max="44" width="9.42578125" customWidth="1"/>
    <col min="45" max="45" width="10.42578125" customWidth="1"/>
    <col min="46" max="46" width="11.85546875" customWidth="1"/>
    <col min="47" max="47" width="10.140625" customWidth="1"/>
    <col min="48" max="48" width="8.5703125" style="51" customWidth="1"/>
    <col min="49" max="49" width="9.7109375" customWidth="1"/>
    <col min="50" max="50" width="13.42578125" style="19" customWidth="1"/>
    <col min="51" max="51" width="10.42578125" style="19" customWidth="1"/>
    <col min="52" max="52" width="12" customWidth="1"/>
    <col min="53" max="53" width="11.140625" customWidth="1"/>
    <col min="54" max="54" width="15.85546875" customWidth="1"/>
  </cols>
  <sheetData>
    <row r="1" spans="1:54" s="23" customFormat="1" ht="20.45" customHeight="1" thickBot="1" x14ac:dyDescent="0.25">
      <c r="A1" s="265"/>
      <c r="B1" s="317"/>
      <c r="C1" s="39"/>
      <c r="D1" s="122"/>
      <c r="E1" s="122"/>
      <c r="F1" s="122"/>
      <c r="G1" s="122"/>
      <c r="H1" s="122"/>
      <c r="I1" s="122"/>
      <c r="J1" s="122"/>
      <c r="K1" s="122"/>
      <c r="L1" s="122"/>
      <c r="M1" s="122"/>
      <c r="N1" s="122"/>
      <c r="O1" s="122"/>
      <c r="P1" s="109"/>
      <c r="Q1" s="104"/>
      <c r="R1" s="292"/>
      <c r="S1" s="101"/>
      <c r="T1" s="305"/>
      <c r="U1" s="104"/>
      <c r="Z1" s="269"/>
      <c r="AA1" s="290" t="s">
        <v>107</v>
      </c>
      <c r="AE1" s="37"/>
      <c r="AF1" s="375" t="s">
        <v>74</v>
      </c>
      <c r="AG1" s="375"/>
      <c r="AK1" s="290" t="s">
        <v>98</v>
      </c>
      <c r="AV1" s="91"/>
      <c r="AX1" s="74" t="s">
        <v>131</v>
      </c>
      <c r="AY1" s="41"/>
      <c r="BB1" s="23" t="s">
        <v>140</v>
      </c>
    </row>
    <row r="2" spans="1:54" ht="13.5" thickBot="1" x14ac:dyDescent="0.25">
      <c r="A2" s="266"/>
      <c r="B2" s="318"/>
      <c r="C2" s="71"/>
      <c r="D2" s="249" t="s">
        <v>99</v>
      </c>
      <c r="E2" s="249"/>
      <c r="F2" s="249"/>
      <c r="G2" s="249"/>
      <c r="H2" s="249"/>
      <c r="I2" s="249"/>
      <c r="J2" s="249"/>
      <c r="K2" s="249"/>
      <c r="L2" s="249"/>
      <c r="M2" s="249"/>
      <c r="N2" s="249"/>
      <c r="O2" s="249"/>
      <c r="P2" s="249"/>
      <c r="Q2" s="249"/>
      <c r="R2" s="293"/>
      <c r="S2" s="179" t="s">
        <v>94</v>
      </c>
      <c r="T2" s="175"/>
      <c r="U2" s="249"/>
      <c r="V2" s="249"/>
      <c r="W2" s="249"/>
      <c r="X2" s="249"/>
      <c r="Y2" s="249"/>
      <c r="Z2" s="388" t="s">
        <v>106</v>
      </c>
      <c r="AA2" s="385" t="s">
        <v>110</v>
      </c>
      <c r="AB2" s="386"/>
      <c r="AC2" s="386"/>
      <c r="AD2" s="387"/>
      <c r="AE2" s="390" t="s">
        <v>116</v>
      </c>
      <c r="AF2" s="391"/>
      <c r="AG2" s="391"/>
      <c r="AH2" s="391"/>
      <c r="AI2" s="391"/>
      <c r="AJ2" s="391"/>
      <c r="AK2" s="391"/>
      <c r="AL2" s="391"/>
      <c r="AM2" s="391"/>
      <c r="AN2" s="391"/>
      <c r="AO2" s="391"/>
      <c r="AP2" s="391"/>
      <c r="AQ2" s="391"/>
      <c r="AR2" s="391"/>
      <c r="AS2" s="391"/>
      <c r="AT2" s="392"/>
      <c r="AU2" s="35" t="s">
        <v>14</v>
      </c>
      <c r="AV2" s="92" t="s">
        <v>128</v>
      </c>
      <c r="AW2" s="15"/>
      <c r="AX2" s="382" t="s">
        <v>130</v>
      </c>
      <c r="AY2" s="383"/>
      <c r="AZ2" s="384"/>
      <c r="BB2" t="s">
        <v>141</v>
      </c>
    </row>
    <row r="3" spans="1:54" s="33" customFormat="1" ht="40.5" customHeight="1" x14ac:dyDescent="0.2">
      <c r="A3" s="24" t="s">
        <v>37</v>
      </c>
      <c r="B3" s="319" t="s">
        <v>0</v>
      </c>
      <c r="C3" s="363" t="s">
        <v>35</v>
      </c>
      <c r="D3" s="369" t="s">
        <v>100</v>
      </c>
      <c r="E3" s="252" t="s">
        <v>101</v>
      </c>
      <c r="F3" s="124" t="s">
        <v>85</v>
      </c>
      <c r="G3" s="124" t="s">
        <v>82</v>
      </c>
      <c r="H3" s="124" t="s">
        <v>89</v>
      </c>
      <c r="I3" s="124" t="s">
        <v>93</v>
      </c>
      <c r="J3" s="124" t="s">
        <v>83</v>
      </c>
      <c r="K3" s="124" t="s">
        <v>84</v>
      </c>
      <c r="L3" s="124" t="s">
        <v>86</v>
      </c>
      <c r="M3" s="124" t="s">
        <v>87</v>
      </c>
      <c r="N3" s="124" t="s">
        <v>81</v>
      </c>
      <c r="O3" s="124" t="s">
        <v>88</v>
      </c>
      <c r="P3" s="110" t="s">
        <v>97</v>
      </c>
      <c r="Q3" s="235" t="s">
        <v>68</v>
      </c>
      <c r="R3" s="233" t="s">
        <v>137</v>
      </c>
      <c r="S3" s="203" t="s">
        <v>132</v>
      </c>
      <c r="T3" s="176" t="s">
        <v>133</v>
      </c>
      <c r="U3" s="213" t="s">
        <v>95</v>
      </c>
      <c r="V3" s="26" t="s">
        <v>102</v>
      </c>
      <c r="W3" s="27" t="s">
        <v>103</v>
      </c>
      <c r="X3" s="27" t="s">
        <v>104</v>
      </c>
      <c r="Y3" s="25" t="s">
        <v>105</v>
      </c>
      <c r="Z3" s="389"/>
      <c r="AA3" s="95" t="s">
        <v>108</v>
      </c>
      <c r="AB3" s="374" t="s">
        <v>109</v>
      </c>
      <c r="AC3" s="182" t="s">
        <v>138</v>
      </c>
      <c r="AD3" s="207" t="s">
        <v>111</v>
      </c>
      <c r="AE3" s="94" t="s">
        <v>112</v>
      </c>
      <c r="AF3" s="332" t="s">
        <v>113</v>
      </c>
      <c r="AG3" s="326" t="s">
        <v>136</v>
      </c>
      <c r="AH3" s="232" t="s">
        <v>114</v>
      </c>
      <c r="AI3" s="28" t="s">
        <v>115</v>
      </c>
      <c r="AJ3" s="27" t="s">
        <v>117</v>
      </c>
      <c r="AK3" s="29" t="s">
        <v>118</v>
      </c>
      <c r="AL3" s="230" t="s">
        <v>119</v>
      </c>
      <c r="AM3" s="28" t="s">
        <v>120</v>
      </c>
      <c r="AN3" s="25" t="s">
        <v>121</v>
      </c>
      <c r="AO3" s="231" t="s">
        <v>122</v>
      </c>
      <c r="AP3" s="227" t="s">
        <v>30</v>
      </c>
      <c r="AQ3" s="27" t="s">
        <v>31</v>
      </c>
      <c r="AR3" s="28" t="s">
        <v>123</v>
      </c>
      <c r="AS3" s="25" t="s">
        <v>124</v>
      </c>
      <c r="AT3" s="243" t="s">
        <v>125</v>
      </c>
      <c r="AU3" s="30" t="s">
        <v>126</v>
      </c>
      <c r="AV3" s="93" t="s">
        <v>127</v>
      </c>
      <c r="AW3" s="21" t="s">
        <v>129</v>
      </c>
      <c r="AX3" s="31" t="s">
        <v>39</v>
      </c>
      <c r="AY3" s="84" t="s">
        <v>40</v>
      </c>
      <c r="AZ3" s="32" t="s">
        <v>15</v>
      </c>
      <c r="BB3" s="247" t="s">
        <v>139</v>
      </c>
    </row>
    <row r="4" spans="1:54" s="1" customFormat="1" ht="14.25" thickBot="1" x14ac:dyDescent="0.3">
      <c r="A4" s="13"/>
      <c r="B4" s="320" t="s">
        <v>3</v>
      </c>
      <c r="C4" s="8"/>
      <c r="D4" s="370" t="s">
        <v>36</v>
      </c>
      <c r="E4" s="253" t="s">
        <v>36</v>
      </c>
      <c r="F4" s="126" t="s">
        <v>36</v>
      </c>
      <c r="G4" s="126" t="s">
        <v>36</v>
      </c>
      <c r="H4" s="126" t="s">
        <v>36</v>
      </c>
      <c r="I4" s="126" t="s">
        <v>36</v>
      </c>
      <c r="J4" s="126" t="s">
        <v>36</v>
      </c>
      <c r="K4" s="126" t="s">
        <v>36</v>
      </c>
      <c r="L4" s="126" t="s">
        <v>36</v>
      </c>
      <c r="M4" s="126" t="s">
        <v>36</v>
      </c>
      <c r="N4" s="126" t="s">
        <v>36</v>
      </c>
      <c r="O4" s="126" t="s">
        <v>36</v>
      </c>
      <c r="P4" s="111" t="s">
        <v>90</v>
      </c>
      <c r="Q4" s="236" t="s">
        <v>4</v>
      </c>
      <c r="R4" s="234" t="s">
        <v>4</v>
      </c>
      <c r="S4" s="204" t="s">
        <v>59</v>
      </c>
      <c r="T4" s="177" t="s">
        <v>59</v>
      </c>
      <c r="U4" s="154" t="s">
        <v>38</v>
      </c>
      <c r="V4" s="7" t="s">
        <v>60</v>
      </c>
      <c r="W4" s="2" t="s">
        <v>60</v>
      </c>
      <c r="X4" s="2" t="s">
        <v>60</v>
      </c>
      <c r="Y4" s="183" t="s">
        <v>60</v>
      </c>
      <c r="Z4" s="270" t="s">
        <v>96</v>
      </c>
      <c r="AA4" s="75" t="s">
        <v>32</v>
      </c>
      <c r="AB4" s="208" t="s">
        <v>134</v>
      </c>
      <c r="AC4" s="183"/>
      <c r="AD4" s="209" t="s">
        <v>80</v>
      </c>
      <c r="AE4" s="76" t="s">
        <v>75</v>
      </c>
      <c r="AF4" s="333" t="s">
        <v>76</v>
      </c>
      <c r="AG4" s="126"/>
      <c r="AH4" s="7" t="s">
        <v>6</v>
      </c>
      <c r="AI4" s="2" t="s">
        <v>7</v>
      </c>
      <c r="AJ4" s="2" t="s">
        <v>1</v>
      </c>
      <c r="AK4" s="2" t="s">
        <v>22</v>
      </c>
      <c r="AL4" s="2" t="s">
        <v>29</v>
      </c>
      <c r="AM4" s="2" t="s">
        <v>8</v>
      </c>
      <c r="AN4" s="183" t="s">
        <v>9</v>
      </c>
      <c r="AO4" s="34" t="s">
        <v>78</v>
      </c>
      <c r="AP4" s="7" t="s">
        <v>10</v>
      </c>
      <c r="AQ4" s="2" t="s">
        <v>11</v>
      </c>
      <c r="AR4" s="11" t="s">
        <v>23</v>
      </c>
      <c r="AS4" s="183" t="s">
        <v>12</v>
      </c>
      <c r="AT4" s="244" t="s">
        <v>59</v>
      </c>
      <c r="AU4" s="36" t="s">
        <v>4</v>
      </c>
      <c r="AV4" s="49" t="s">
        <v>13</v>
      </c>
      <c r="AW4" s="16"/>
      <c r="AX4" s="20" t="s">
        <v>16</v>
      </c>
      <c r="AY4" s="85" t="s">
        <v>16</v>
      </c>
      <c r="AZ4" s="10" t="s">
        <v>17</v>
      </c>
      <c r="BB4" s="78" t="s">
        <v>4</v>
      </c>
    </row>
    <row r="5" spans="1:54" x14ac:dyDescent="0.2">
      <c r="A5" s="354"/>
      <c r="B5" s="381"/>
      <c r="C5" s="368" t="s">
        <v>33</v>
      </c>
      <c r="D5" s="291"/>
      <c r="E5" s="254"/>
      <c r="F5" s="128"/>
      <c r="G5" s="128"/>
      <c r="H5" s="128"/>
      <c r="I5" s="128"/>
      <c r="J5" s="128"/>
      <c r="K5" s="128"/>
      <c r="L5" s="128"/>
      <c r="M5" s="128"/>
      <c r="N5" s="128"/>
      <c r="O5" s="128"/>
      <c r="P5" s="112">
        <f t="shared" ref="P5:P32" si="0">SUM(F5:O5)</f>
        <v>0</v>
      </c>
      <c r="Q5" s="237">
        <f>P5+P6</f>
        <v>0</v>
      </c>
      <c r="R5" s="294"/>
      <c r="S5" s="205"/>
      <c r="T5" s="178"/>
      <c r="U5" s="267">
        <f>Q5-R5-S5-T5</f>
        <v>0</v>
      </c>
      <c r="V5" s="160" t="e">
        <f t="shared" ref="V5:V32" si="1">P5/(12*D5)*1000</f>
        <v>#DIV/0!</v>
      </c>
      <c r="W5" s="161" t="e">
        <f t="shared" ref="W5:W35" si="2">H5/(12*D5)*1000</f>
        <v>#DIV/0!</v>
      </c>
      <c r="X5" s="161" t="e">
        <f t="shared" ref="X5:X35" si="3">I5/(12*D5)*1000</f>
        <v>#DIV/0!</v>
      </c>
      <c r="Y5" s="161" t="e">
        <f>W5+X5</f>
        <v>#DIV/0!</v>
      </c>
      <c r="Z5" s="271">
        <v>0.1</v>
      </c>
      <c r="AA5" s="96"/>
      <c r="AB5" s="160" t="e">
        <f>R5/(12*(D5-E5+D6-E6))*1000+((Z5)*(F5+0.85*(G5+L5+M5))+(Z6)*(F6+0.85*(G6+L6+M6)))/(12*(D5+D6))*1000</f>
        <v>#DIV/0!</v>
      </c>
      <c r="AC5" s="184" t="e">
        <f>AB5-AD5</f>
        <v>#DIV/0!</v>
      </c>
      <c r="AD5" s="211" t="e">
        <f>(H5+H6+I5+I6)/(12*(D5+D6))*1000</f>
        <v>#DIV/0!</v>
      </c>
      <c r="AE5" s="77" t="e">
        <f>(AA5+AA6)*AB5*0.012</f>
        <v>#DIV/0!</v>
      </c>
      <c r="AF5" s="334"/>
      <c r="AG5" s="327"/>
      <c r="AH5" s="268" t="e">
        <f>AF5+AF6+AG5-AE5</f>
        <v>#DIV/0!</v>
      </c>
      <c r="AI5" s="4" t="e">
        <f>AH5/(12*(AA5+AA6))*1000</f>
        <v>#DIV/0!</v>
      </c>
      <c r="AJ5" s="5" t="e">
        <f>AI5/AD5</f>
        <v>#DIV/0!</v>
      </c>
      <c r="AK5" s="348">
        <f t="shared" ref="AK5:AK68" si="4">AA5</f>
        <v>0</v>
      </c>
      <c r="AL5" s="9" t="e">
        <f>AF5+AF6+AG5-(AK5+AK6)*AB5*0.012</f>
        <v>#DIV/0!</v>
      </c>
      <c r="AM5" s="4" t="e">
        <f>AL5/(12*(AK5+AK6))*1000</f>
        <v>#DIV/0!</v>
      </c>
      <c r="AN5" s="225" t="e">
        <f>AM5/AD5</f>
        <v>#DIV/0!</v>
      </c>
      <c r="AO5" s="229"/>
      <c r="AP5" s="228" t="e">
        <f>(AO5+AO6)/(12*(AK5+AK6))*1000</f>
        <v>#DIV/0!</v>
      </c>
      <c r="AQ5" s="4" t="e">
        <f>AD5+AM5+AP5</f>
        <v>#DIV/0!</v>
      </c>
      <c r="AR5" s="6" t="e">
        <f>(AM5+AP5)/AD5</f>
        <v>#DIV/0!</v>
      </c>
      <c r="AS5" s="221" t="e">
        <f>AQ5/AD5</f>
        <v>#DIV/0!</v>
      </c>
      <c r="AT5" s="241">
        <f>AF5+AO5</f>
        <v>0</v>
      </c>
      <c r="AU5" s="17">
        <f t="shared" ref="AU5:AU32" si="5">H5+I5</f>
        <v>0</v>
      </c>
      <c r="AV5" s="3"/>
      <c r="AW5" s="18" t="e">
        <f t="shared" ref="AW5:AW44" si="6">Y5/AV5</f>
        <v>#DIV/0!</v>
      </c>
      <c r="AX5" s="127"/>
      <c r="AY5" s="291"/>
      <c r="AZ5" s="14" t="e">
        <f>(AT5+AT6+AG5-AX5-AX6)/((AY5+AY6)*12)</f>
        <v>#DIV/0!</v>
      </c>
      <c r="BB5" s="79">
        <f>IF(AF5+AF6+AG5-AX5-AX6&lt;0,AF5+AF6+AG5-AX5-AX6,0)</f>
        <v>0</v>
      </c>
    </row>
    <row r="6" spans="1:54" ht="13.5" thickBot="1" x14ac:dyDescent="0.25">
      <c r="A6" s="90"/>
      <c r="B6" s="377"/>
      <c r="C6" s="365" t="s">
        <v>34</v>
      </c>
      <c r="D6" s="147"/>
      <c r="E6" s="255"/>
      <c r="F6" s="129"/>
      <c r="G6" s="129"/>
      <c r="H6" s="129"/>
      <c r="I6" s="129"/>
      <c r="J6" s="129"/>
      <c r="K6" s="129"/>
      <c r="L6" s="129"/>
      <c r="M6" s="129"/>
      <c r="N6" s="129"/>
      <c r="O6" s="129"/>
      <c r="P6" s="113">
        <f t="shared" si="0"/>
        <v>0</v>
      </c>
      <c r="Q6" s="238" t="s">
        <v>71</v>
      </c>
      <c r="R6" s="289" t="s">
        <v>71</v>
      </c>
      <c r="S6" s="180" t="s">
        <v>71</v>
      </c>
      <c r="T6" s="181" t="s">
        <v>71</v>
      </c>
      <c r="U6" s="181" t="s">
        <v>71</v>
      </c>
      <c r="V6" s="199" t="e">
        <f t="shared" si="1"/>
        <v>#DIV/0!</v>
      </c>
      <c r="W6" s="187" t="e">
        <f t="shared" si="2"/>
        <v>#DIV/0!</v>
      </c>
      <c r="X6" s="187" t="e">
        <f t="shared" si="3"/>
        <v>#DIV/0!</v>
      </c>
      <c r="Y6" s="187" t="e">
        <f t="shared" ref="Y6:Y57" si="7">W6+X6</f>
        <v>#DIV/0!</v>
      </c>
      <c r="Z6" s="272">
        <v>0.05</v>
      </c>
      <c r="AA6" s="97"/>
      <c r="AB6" s="212" t="s">
        <v>71</v>
      </c>
      <c r="AC6" s="185" t="s">
        <v>71</v>
      </c>
      <c r="AD6" s="181" t="s">
        <v>71</v>
      </c>
      <c r="AE6" s="214" t="s">
        <v>71</v>
      </c>
      <c r="AF6" s="335"/>
      <c r="AG6" s="328"/>
      <c r="AH6" s="215" t="s">
        <v>71</v>
      </c>
      <c r="AI6" s="216" t="s">
        <v>71</v>
      </c>
      <c r="AJ6" s="217" t="s">
        <v>71</v>
      </c>
      <c r="AK6" s="218">
        <f t="shared" si="4"/>
        <v>0</v>
      </c>
      <c r="AL6" s="215" t="s">
        <v>71</v>
      </c>
      <c r="AM6" s="216" t="s">
        <v>71</v>
      </c>
      <c r="AN6" s="226" t="s">
        <v>71</v>
      </c>
      <c r="AO6" s="248"/>
      <c r="AP6" s="215" t="s">
        <v>71</v>
      </c>
      <c r="AR6" s="216" t="s">
        <v>71</v>
      </c>
      <c r="AS6" s="222" t="s">
        <v>71</v>
      </c>
      <c r="AT6" s="242">
        <f t="shared" ref="AT6:AT61" si="8">AF6+AO6</f>
        <v>0</v>
      </c>
      <c r="AU6" s="65">
        <f t="shared" si="5"/>
        <v>0</v>
      </c>
      <c r="AV6" s="64"/>
      <c r="AW6" s="66" t="e">
        <f t="shared" si="6"/>
        <v>#DIV/0!</v>
      </c>
      <c r="AX6" s="73"/>
      <c r="AY6" s="147"/>
      <c r="AZ6" s="67"/>
      <c r="BB6" s="393"/>
    </row>
    <row r="7" spans="1:54" x14ac:dyDescent="0.2">
      <c r="A7" s="89"/>
      <c r="B7" s="380"/>
      <c r="C7" s="364" t="s">
        <v>33</v>
      </c>
      <c r="D7" s="309"/>
      <c r="E7" s="256"/>
      <c r="F7" s="130"/>
      <c r="G7" s="130"/>
      <c r="H7" s="130"/>
      <c r="I7" s="130"/>
      <c r="J7" s="130"/>
      <c r="K7" s="130"/>
      <c r="L7" s="130"/>
      <c r="M7" s="130"/>
      <c r="N7" s="130"/>
      <c r="O7" s="130"/>
      <c r="P7" s="114">
        <f t="shared" si="0"/>
        <v>0</v>
      </c>
      <c r="Q7" s="237">
        <f>P7+P8</f>
        <v>0</v>
      </c>
      <c r="R7" s="295"/>
      <c r="S7" s="205"/>
      <c r="T7" s="178"/>
      <c r="U7" s="159">
        <f>Q7-R7-S7-T7</f>
        <v>0</v>
      </c>
      <c r="V7" s="200" t="e">
        <f t="shared" si="1"/>
        <v>#DIV/0!</v>
      </c>
      <c r="W7" s="188" t="e">
        <f t="shared" si="2"/>
        <v>#DIV/0!</v>
      </c>
      <c r="X7" s="188" t="e">
        <f t="shared" si="3"/>
        <v>#DIV/0!</v>
      </c>
      <c r="Y7" s="188" t="e">
        <f t="shared" si="7"/>
        <v>#DIV/0!</v>
      </c>
      <c r="Z7" s="273">
        <v>0.1</v>
      </c>
      <c r="AA7" s="98"/>
      <c r="AB7" s="210" t="e">
        <f>R7/(12*(D7-E7+D8-E8))*1000+((Z7)*(F7+0.85*(G7+L7+M7))+(Z8)*(F8+0.85*(G8+L8+M8)))/(12*(D7+D8))*1000</f>
        <v>#DIV/0!</v>
      </c>
      <c r="AC7" s="184" t="e">
        <f>AB7-AD7</f>
        <v>#DIV/0!</v>
      </c>
      <c r="AD7" s="211" t="e">
        <f>(H7+H8+I7+I8)/(12*(D7+D8))*1000</f>
        <v>#DIV/0!</v>
      </c>
      <c r="AE7" s="77" t="e">
        <f>(AA7+AA8)*AB7*0.012</f>
        <v>#DIV/0!</v>
      </c>
      <c r="AF7" s="334"/>
      <c r="AG7" s="327"/>
      <c r="AH7" s="186" t="e">
        <f>AF7+AF8+AG7-AE7</f>
        <v>#DIV/0!</v>
      </c>
      <c r="AI7" s="4" t="e">
        <f>AH7/(12*(AA7+AA8))*1000</f>
        <v>#DIV/0!</v>
      </c>
      <c r="AJ7" s="5" t="e">
        <f>AI7/AD7</f>
        <v>#DIV/0!</v>
      </c>
      <c r="AK7" s="348">
        <f t="shared" si="4"/>
        <v>0</v>
      </c>
      <c r="AL7" s="9" t="e">
        <f>AF7+AF8+AG7-(AK7+AK8)*AB7*0.012</f>
        <v>#DIV/0!</v>
      </c>
      <c r="AM7" s="4" t="e">
        <f>AL7/(12*(AK7+AK8))*1000</f>
        <v>#DIV/0!</v>
      </c>
      <c r="AN7" s="225" t="e">
        <f>AM7/AD7</f>
        <v>#DIV/0!</v>
      </c>
      <c r="AO7" s="229"/>
      <c r="AP7" s="228" t="e">
        <f>(AO7+AO8)/(12*(AK7+AK8))*1000</f>
        <v>#DIV/0!</v>
      </c>
      <c r="AQ7" s="4" t="e">
        <f>AD7+AM7+AP7</f>
        <v>#DIV/0!</v>
      </c>
      <c r="AR7" s="6" t="e">
        <f>(AM7+AP7)/AD7</f>
        <v>#DIV/0!</v>
      </c>
      <c r="AS7" s="221" t="e">
        <f>AQ7/AD7</f>
        <v>#DIV/0!</v>
      </c>
      <c r="AT7" s="241">
        <f t="shared" si="8"/>
        <v>0</v>
      </c>
      <c r="AU7" s="69">
        <f t="shared" si="5"/>
        <v>0</v>
      </c>
      <c r="AV7" s="68"/>
      <c r="AW7" s="70" t="e">
        <f t="shared" si="6"/>
        <v>#DIV/0!</v>
      </c>
      <c r="AX7" s="72"/>
      <c r="AY7" s="309"/>
      <c r="AZ7" s="14" t="e">
        <f>(AT7+AT8+AG7-AX7-AX8)/((AY7+AY8)*12)</f>
        <v>#DIV/0!</v>
      </c>
      <c r="BB7" s="395">
        <f>IF(AF7+AF8+AG7-AX7-AX8&lt;0,AF7+AF8+AG7-AX7-AX8,0)</f>
        <v>0</v>
      </c>
    </row>
    <row r="8" spans="1:54" ht="13.5" thickBot="1" x14ac:dyDescent="0.25">
      <c r="A8" s="90"/>
      <c r="B8" s="377"/>
      <c r="C8" s="365" t="s">
        <v>34</v>
      </c>
      <c r="D8" s="147"/>
      <c r="E8" s="255"/>
      <c r="F8" s="129"/>
      <c r="G8" s="129"/>
      <c r="H8" s="129"/>
      <c r="I8" s="129"/>
      <c r="J8" s="129"/>
      <c r="K8" s="129"/>
      <c r="L8" s="129"/>
      <c r="M8" s="129"/>
      <c r="N8" s="129"/>
      <c r="O8" s="129"/>
      <c r="P8" s="113">
        <f t="shared" si="0"/>
        <v>0</v>
      </c>
      <c r="Q8" s="238" t="s">
        <v>71</v>
      </c>
      <c r="R8" s="289" t="s">
        <v>71</v>
      </c>
      <c r="S8" s="180" t="s">
        <v>71</v>
      </c>
      <c r="T8" s="181" t="s">
        <v>71</v>
      </c>
      <c r="U8" s="181" t="s">
        <v>71</v>
      </c>
      <c r="V8" s="199" t="e">
        <f t="shared" si="1"/>
        <v>#DIV/0!</v>
      </c>
      <c r="W8" s="187" t="e">
        <f t="shared" si="2"/>
        <v>#DIV/0!</v>
      </c>
      <c r="X8" s="187" t="e">
        <f t="shared" si="3"/>
        <v>#DIV/0!</v>
      </c>
      <c r="Y8" s="187" t="e">
        <f t="shared" si="7"/>
        <v>#DIV/0!</v>
      </c>
      <c r="Z8" s="272">
        <v>0.05</v>
      </c>
      <c r="AA8" s="97"/>
      <c r="AB8" s="212" t="s">
        <v>71</v>
      </c>
      <c r="AC8" s="185" t="s">
        <v>71</v>
      </c>
      <c r="AD8" s="181" t="s">
        <v>71</v>
      </c>
      <c r="AE8" s="214" t="s">
        <v>71</v>
      </c>
      <c r="AF8" s="335"/>
      <c r="AG8" s="328"/>
      <c r="AH8" s="215" t="s">
        <v>71</v>
      </c>
      <c r="AI8" s="216" t="s">
        <v>71</v>
      </c>
      <c r="AJ8" s="217" t="s">
        <v>71</v>
      </c>
      <c r="AK8" s="218">
        <f t="shared" si="4"/>
        <v>0</v>
      </c>
      <c r="AL8" s="215" t="s">
        <v>71</v>
      </c>
      <c r="AM8" s="216" t="s">
        <v>71</v>
      </c>
      <c r="AN8" s="226" t="s">
        <v>71</v>
      </c>
      <c r="AO8" s="248"/>
      <c r="AP8" s="215" t="s">
        <v>71</v>
      </c>
      <c r="AQ8" s="215" t="s">
        <v>71</v>
      </c>
      <c r="AR8" s="216" t="s">
        <v>71</v>
      </c>
      <c r="AS8" s="222" t="s">
        <v>71</v>
      </c>
      <c r="AT8" s="242">
        <f t="shared" si="8"/>
        <v>0</v>
      </c>
      <c r="AU8" s="65">
        <f t="shared" si="5"/>
        <v>0</v>
      </c>
      <c r="AV8" s="64"/>
      <c r="AW8" s="66" t="e">
        <f t="shared" si="6"/>
        <v>#DIV/0!</v>
      </c>
      <c r="AX8" s="73"/>
      <c r="AY8" s="147"/>
      <c r="AZ8" s="67"/>
      <c r="BB8" s="393"/>
    </row>
    <row r="9" spans="1:54" x14ac:dyDescent="0.2">
      <c r="A9" s="89"/>
      <c r="B9" s="380"/>
      <c r="C9" s="364" t="s">
        <v>33</v>
      </c>
      <c r="D9" s="309"/>
      <c r="E9" s="256"/>
      <c r="F9" s="130"/>
      <c r="G9" s="130"/>
      <c r="H9" s="130"/>
      <c r="I9" s="130"/>
      <c r="J9" s="130"/>
      <c r="K9" s="130"/>
      <c r="L9" s="130"/>
      <c r="M9" s="130"/>
      <c r="N9" s="130"/>
      <c r="O9" s="130"/>
      <c r="P9" s="114">
        <f t="shared" si="0"/>
        <v>0</v>
      </c>
      <c r="Q9" s="237">
        <f>P9+P10</f>
        <v>0</v>
      </c>
      <c r="R9" s="295"/>
      <c r="S9" s="205"/>
      <c r="T9" s="178"/>
      <c r="U9" s="159">
        <f>Q9-R9-S9-T9</f>
        <v>0</v>
      </c>
      <c r="V9" s="200" t="e">
        <f t="shared" si="1"/>
        <v>#DIV/0!</v>
      </c>
      <c r="W9" s="188" t="e">
        <f t="shared" si="2"/>
        <v>#DIV/0!</v>
      </c>
      <c r="X9" s="188" t="e">
        <f t="shared" si="3"/>
        <v>#DIV/0!</v>
      </c>
      <c r="Y9" s="188" t="e">
        <f t="shared" si="7"/>
        <v>#DIV/0!</v>
      </c>
      <c r="Z9" s="273">
        <v>0.1</v>
      </c>
      <c r="AA9" s="98"/>
      <c r="AB9" s="210" t="e">
        <f>R9/(12*(D9-E9+D10-E10))*1000+((Z9)*(F9+0.85*(G9+L9+M9))+(Z10)*(F10+0.85*(G10+L10+M10)))/(12*(D9+D10))*1000</f>
        <v>#DIV/0!</v>
      </c>
      <c r="AC9" s="184" t="e">
        <f>AB9-AD9</f>
        <v>#DIV/0!</v>
      </c>
      <c r="AD9" s="211" t="e">
        <f>(H9+H10+I9+I10)/(12*(D9+D10))*1000</f>
        <v>#DIV/0!</v>
      </c>
      <c r="AE9" s="77" t="e">
        <f>(AA9+AA10)*AB9*0.012</f>
        <v>#DIV/0!</v>
      </c>
      <c r="AF9" s="334"/>
      <c r="AG9" s="327"/>
      <c r="AH9" s="186" t="e">
        <f>AF9+AF10+AG9-AE9</f>
        <v>#DIV/0!</v>
      </c>
      <c r="AI9" s="4" t="e">
        <f>AH9/(12*(AA9+AA10))*1000</f>
        <v>#DIV/0!</v>
      </c>
      <c r="AJ9" s="5" t="e">
        <f>AI9/AD9</f>
        <v>#DIV/0!</v>
      </c>
      <c r="AK9" s="348">
        <f t="shared" si="4"/>
        <v>0</v>
      </c>
      <c r="AL9" s="9" t="e">
        <f>AF9+AF10+AG9-(AK9+AK10)*AB9*0.012</f>
        <v>#DIV/0!</v>
      </c>
      <c r="AM9" s="4" t="e">
        <f>AL9/(12*(AK9+AK10))*1000</f>
        <v>#DIV/0!</v>
      </c>
      <c r="AN9" s="225" t="e">
        <f>AM9/AD9</f>
        <v>#DIV/0!</v>
      </c>
      <c r="AO9" s="229"/>
      <c r="AP9" s="228" t="e">
        <f>(AO9+AO10)/(12*(AK9+AK10))*1000</f>
        <v>#DIV/0!</v>
      </c>
      <c r="AQ9" s="4" t="e">
        <f>AD9+AM9+AP9</f>
        <v>#DIV/0!</v>
      </c>
      <c r="AR9" s="6" t="e">
        <f>(AM9+AP9)/AD9</f>
        <v>#DIV/0!</v>
      </c>
      <c r="AS9" s="221" t="e">
        <f>AQ9/AD9</f>
        <v>#DIV/0!</v>
      </c>
      <c r="AT9" s="241">
        <f t="shared" si="8"/>
        <v>0</v>
      </c>
      <c r="AU9" s="69">
        <f t="shared" si="5"/>
        <v>0</v>
      </c>
      <c r="AV9" s="68"/>
      <c r="AW9" s="70" t="e">
        <f t="shared" si="6"/>
        <v>#DIV/0!</v>
      </c>
      <c r="AX9" s="72"/>
      <c r="AY9" s="309"/>
      <c r="AZ9" s="14" t="e">
        <f>(AT9+AT10+AG9-AX9-AX10)/((AY9+AY10)*12)</f>
        <v>#DIV/0!</v>
      </c>
      <c r="BB9" s="395">
        <f>IF(AF9+AF10+AG9-AX9-AX10&lt;0,AF9+AF10+AG9-AX9-AX10,0)</f>
        <v>0</v>
      </c>
    </row>
    <row r="10" spans="1:54" ht="13.5" thickBot="1" x14ac:dyDescent="0.25">
      <c r="A10" s="90"/>
      <c r="B10" s="377"/>
      <c r="C10" s="365" t="s">
        <v>34</v>
      </c>
      <c r="D10" s="147"/>
      <c r="E10" s="255"/>
      <c r="F10" s="129"/>
      <c r="G10" s="129"/>
      <c r="H10" s="129"/>
      <c r="I10" s="129"/>
      <c r="J10" s="129"/>
      <c r="K10" s="129"/>
      <c r="L10" s="129"/>
      <c r="M10" s="129"/>
      <c r="N10" s="129"/>
      <c r="O10" s="129"/>
      <c r="P10" s="113">
        <f t="shared" si="0"/>
        <v>0</v>
      </c>
      <c r="Q10" s="238" t="s">
        <v>71</v>
      </c>
      <c r="R10" s="289" t="s">
        <v>71</v>
      </c>
      <c r="S10" s="180" t="s">
        <v>71</v>
      </c>
      <c r="T10" s="181" t="s">
        <v>71</v>
      </c>
      <c r="U10" s="181" t="s">
        <v>71</v>
      </c>
      <c r="V10" s="199" t="e">
        <f t="shared" si="1"/>
        <v>#DIV/0!</v>
      </c>
      <c r="W10" s="187" t="e">
        <f t="shared" si="2"/>
        <v>#DIV/0!</v>
      </c>
      <c r="X10" s="187" t="e">
        <f t="shared" si="3"/>
        <v>#DIV/0!</v>
      </c>
      <c r="Y10" s="187" t="e">
        <f t="shared" si="7"/>
        <v>#DIV/0!</v>
      </c>
      <c r="Z10" s="272">
        <v>0.05</v>
      </c>
      <c r="AA10" s="97"/>
      <c r="AB10" s="212" t="s">
        <v>71</v>
      </c>
      <c r="AC10" s="185" t="s">
        <v>71</v>
      </c>
      <c r="AD10" s="181" t="s">
        <v>71</v>
      </c>
      <c r="AE10" s="214" t="s">
        <v>71</v>
      </c>
      <c r="AF10" s="335"/>
      <c r="AG10" s="328"/>
      <c r="AH10" s="215" t="s">
        <v>71</v>
      </c>
      <c r="AI10" s="216" t="s">
        <v>71</v>
      </c>
      <c r="AJ10" s="217" t="s">
        <v>71</v>
      </c>
      <c r="AK10" s="218">
        <f t="shared" si="4"/>
        <v>0</v>
      </c>
      <c r="AL10" s="215" t="s">
        <v>71</v>
      </c>
      <c r="AM10" s="216" t="s">
        <v>71</v>
      </c>
      <c r="AN10" s="226" t="s">
        <v>71</v>
      </c>
      <c r="AO10" s="248"/>
      <c r="AP10" s="215" t="s">
        <v>71</v>
      </c>
      <c r="AQ10" s="215" t="s">
        <v>71</v>
      </c>
      <c r="AR10" s="216" t="s">
        <v>71</v>
      </c>
      <c r="AS10" s="222" t="s">
        <v>71</v>
      </c>
      <c r="AT10" s="242">
        <f t="shared" si="8"/>
        <v>0</v>
      </c>
      <c r="AU10" s="65">
        <f t="shared" si="5"/>
        <v>0</v>
      </c>
      <c r="AV10" s="64"/>
      <c r="AW10" s="66" t="e">
        <f t="shared" si="6"/>
        <v>#DIV/0!</v>
      </c>
      <c r="AX10" s="73"/>
      <c r="AY10" s="147"/>
      <c r="AZ10" s="67"/>
      <c r="BB10" s="393"/>
    </row>
    <row r="11" spans="1:54" x14ac:dyDescent="0.2">
      <c r="A11" s="89"/>
      <c r="B11" s="380"/>
      <c r="C11" s="364" t="s">
        <v>33</v>
      </c>
      <c r="D11" s="309"/>
      <c r="E11" s="256"/>
      <c r="F11" s="130"/>
      <c r="G11" s="130"/>
      <c r="H11" s="130"/>
      <c r="I11" s="130"/>
      <c r="J11" s="130"/>
      <c r="K11" s="130"/>
      <c r="L11" s="130"/>
      <c r="M11" s="130"/>
      <c r="N11" s="130"/>
      <c r="O11" s="130"/>
      <c r="P11" s="114">
        <f t="shared" si="0"/>
        <v>0</v>
      </c>
      <c r="Q11" s="237">
        <f>P11+P12</f>
        <v>0</v>
      </c>
      <c r="R11" s="295"/>
      <c r="S11" s="205"/>
      <c r="T11" s="178"/>
      <c r="U11" s="159">
        <f>Q11-R11-S11-T11</f>
        <v>0</v>
      </c>
      <c r="V11" s="200" t="e">
        <f t="shared" si="1"/>
        <v>#DIV/0!</v>
      </c>
      <c r="W11" s="188" t="e">
        <f t="shared" si="2"/>
        <v>#DIV/0!</v>
      </c>
      <c r="X11" s="188" t="e">
        <f t="shared" si="3"/>
        <v>#DIV/0!</v>
      </c>
      <c r="Y11" s="188" t="e">
        <f t="shared" si="7"/>
        <v>#DIV/0!</v>
      </c>
      <c r="Z11" s="273">
        <v>0.1</v>
      </c>
      <c r="AA11" s="148"/>
      <c r="AB11" s="210" t="e">
        <f>R11/(12*(D11-E11+D12-E12))*1000+((Z11)*(F11+0.85*(G11+L11+M11))+(Z12)*(F12+0.85*(G12+L12+M12)))/(12*(D11+D12))*1000</f>
        <v>#DIV/0!</v>
      </c>
      <c r="AC11" s="184" t="e">
        <f>AB11-AD11</f>
        <v>#DIV/0!</v>
      </c>
      <c r="AD11" s="211" t="e">
        <f>(H11+H12+I11+I12)/(12*(D11+D12))*1000</f>
        <v>#DIV/0!</v>
      </c>
      <c r="AE11" s="77" t="e">
        <f>(AA11+AA12)*AB11*0.012</f>
        <v>#DIV/0!</v>
      </c>
      <c r="AF11" s="334"/>
      <c r="AG11" s="327"/>
      <c r="AH11" s="186" t="e">
        <f>AF11+AF12+AG11-AE11</f>
        <v>#DIV/0!</v>
      </c>
      <c r="AI11" s="4" t="e">
        <f>AH11/(12*(AA11+AA12))*1000</f>
        <v>#DIV/0!</v>
      </c>
      <c r="AJ11" s="5" t="e">
        <f>AI11/AD11</f>
        <v>#DIV/0!</v>
      </c>
      <c r="AK11" s="348">
        <f t="shared" si="4"/>
        <v>0</v>
      </c>
      <c r="AL11" s="9" t="e">
        <f>AF11+AF12+AG11-(AK11+AK12)*AB11*0.012</f>
        <v>#DIV/0!</v>
      </c>
      <c r="AM11" s="4" t="e">
        <f>AL11/(12*(AK11+AK12))*1000</f>
        <v>#DIV/0!</v>
      </c>
      <c r="AN11" s="225" t="e">
        <f>AM11/AD11</f>
        <v>#DIV/0!</v>
      </c>
      <c r="AO11" s="229"/>
      <c r="AP11" s="228" t="e">
        <f>(AO11+AO12)/(12*(AK11+AK12))*1000</f>
        <v>#DIV/0!</v>
      </c>
      <c r="AQ11" s="4" t="e">
        <f>AD11+AM11+AP11</f>
        <v>#DIV/0!</v>
      </c>
      <c r="AR11" s="6" t="e">
        <f>(AM11+AP11)/AD11</f>
        <v>#DIV/0!</v>
      </c>
      <c r="AS11" s="221" t="e">
        <f>AQ11/AD11</f>
        <v>#DIV/0!</v>
      </c>
      <c r="AT11" s="241">
        <f t="shared" si="8"/>
        <v>0</v>
      </c>
      <c r="AU11" s="69">
        <f t="shared" si="5"/>
        <v>0</v>
      </c>
      <c r="AV11" s="149"/>
      <c r="AW11" s="70" t="e">
        <f t="shared" si="6"/>
        <v>#DIV/0!</v>
      </c>
      <c r="AX11" s="307"/>
      <c r="AY11" s="308"/>
      <c r="AZ11" s="14" t="e">
        <f>(AT11+AT12+AG11-AX11-AX12)/((AY11+AY12)*12)</f>
        <v>#DIV/0!</v>
      </c>
      <c r="BB11" s="395">
        <f>IF(AF11+AF12+AG11-AX11-AX12&lt;0,AF11+AF12+AG11-AX11-AX12,0)</f>
        <v>0</v>
      </c>
    </row>
    <row r="12" spans="1:54" ht="13.5" thickBot="1" x14ac:dyDescent="0.25">
      <c r="A12" s="90"/>
      <c r="B12" s="377"/>
      <c r="C12" s="365" t="s">
        <v>34</v>
      </c>
      <c r="D12" s="147"/>
      <c r="E12" s="255"/>
      <c r="F12" s="129"/>
      <c r="G12" s="129"/>
      <c r="H12" s="129"/>
      <c r="I12" s="129"/>
      <c r="J12" s="129"/>
      <c r="K12" s="129"/>
      <c r="L12" s="129"/>
      <c r="M12" s="129"/>
      <c r="N12" s="129"/>
      <c r="O12" s="129"/>
      <c r="P12" s="113">
        <f t="shared" si="0"/>
        <v>0</v>
      </c>
      <c r="Q12" s="238" t="s">
        <v>71</v>
      </c>
      <c r="R12" s="289" t="s">
        <v>71</v>
      </c>
      <c r="S12" s="180" t="s">
        <v>71</v>
      </c>
      <c r="T12" s="181" t="s">
        <v>71</v>
      </c>
      <c r="U12" s="181" t="s">
        <v>71</v>
      </c>
      <c r="V12" s="199" t="e">
        <f t="shared" si="1"/>
        <v>#DIV/0!</v>
      </c>
      <c r="W12" s="187" t="e">
        <f t="shared" si="2"/>
        <v>#DIV/0!</v>
      </c>
      <c r="X12" s="187" t="e">
        <f t="shared" si="3"/>
        <v>#DIV/0!</v>
      </c>
      <c r="Y12" s="191" t="e">
        <f t="shared" si="7"/>
        <v>#DIV/0!</v>
      </c>
      <c r="Z12" s="274">
        <v>0.05</v>
      </c>
      <c r="AA12" s="97"/>
      <c r="AB12" s="212" t="s">
        <v>71</v>
      </c>
      <c r="AC12" s="185" t="s">
        <v>71</v>
      </c>
      <c r="AD12" s="181" t="s">
        <v>71</v>
      </c>
      <c r="AE12" s="214" t="s">
        <v>71</v>
      </c>
      <c r="AF12" s="335"/>
      <c r="AG12" s="328"/>
      <c r="AH12" s="215" t="s">
        <v>71</v>
      </c>
      <c r="AI12" s="216" t="s">
        <v>71</v>
      </c>
      <c r="AJ12" s="217" t="s">
        <v>71</v>
      </c>
      <c r="AK12" s="218">
        <f t="shared" si="4"/>
        <v>0</v>
      </c>
      <c r="AL12" s="215" t="s">
        <v>71</v>
      </c>
      <c r="AM12" s="216" t="s">
        <v>71</v>
      </c>
      <c r="AN12" s="226" t="s">
        <v>71</v>
      </c>
      <c r="AO12" s="248"/>
      <c r="AP12" s="215" t="s">
        <v>71</v>
      </c>
      <c r="AQ12" s="215" t="s">
        <v>71</v>
      </c>
      <c r="AR12" s="216" t="s">
        <v>71</v>
      </c>
      <c r="AS12" s="222" t="s">
        <v>71</v>
      </c>
      <c r="AT12" s="242">
        <f t="shared" si="8"/>
        <v>0</v>
      </c>
      <c r="AU12" s="65">
        <f t="shared" si="5"/>
        <v>0</v>
      </c>
      <c r="AV12" s="68"/>
      <c r="AW12" s="66" t="e">
        <f t="shared" si="6"/>
        <v>#DIV/0!</v>
      </c>
      <c r="AX12" s="73"/>
      <c r="AY12" s="147"/>
      <c r="AZ12" s="67"/>
      <c r="BB12" s="393"/>
    </row>
    <row r="13" spans="1:54" x14ac:dyDescent="0.2">
      <c r="A13" s="89"/>
      <c r="B13" s="380"/>
      <c r="C13" s="364" t="s">
        <v>33</v>
      </c>
      <c r="D13" s="309"/>
      <c r="E13" s="256"/>
      <c r="F13" s="130"/>
      <c r="G13" s="130"/>
      <c r="H13" s="130"/>
      <c r="I13" s="130"/>
      <c r="J13" s="130"/>
      <c r="K13" s="130"/>
      <c r="L13" s="130"/>
      <c r="M13" s="130"/>
      <c r="N13" s="130"/>
      <c r="O13" s="130"/>
      <c r="P13" s="114">
        <f t="shared" si="0"/>
        <v>0</v>
      </c>
      <c r="Q13" s="237">
        <f>P13+P14</f>
        <v>0</v>
      </c>
      <c r="R13" s="295"/>
      <c r="S13" s="205"/>
      <c r="T13" s="178"/>
      <c r="U13" s="159">
        <f>Q13-R13-S13-T13</f>
        <v>0</v>
      </c>
      <c r="V13" s="200" t="e">
        <f t="shared" si="1"/>
        <v>#DIV/0!</v>
      </c>
      <c r="W13" s="188" t="e">
        <f t="shared" si="2"/>
        <v>#DIV/0!</v>
      </c>
      <c r="X13" s="188" t="e">
        <f t="shared" si="3"/>
        <v>#DIV/0!</v>
      </c>
      <c r="Y13" s="192" t="e">
        <f t="shared" si="7"/>
        <v>#DIV/0!</v>
      </c>
      <c r="Z13" s="275">
        <v>0.1</v>
      </c>
      <c r="AA13" s="98"/>
      <c r="AB13" s="210" t="e">
        <f>R13/(12*(D13-E13+D14-E14))*1000+((Z13)*(F13+0.85*(G13+L13+M13))+(Z14)*(F14+0.85*(G14+L14+M14)))/(12*(D13+D14))*1000</f>
        <v>#DIV/0!</v>
      </c>
      <c r="AC13" s="184" t="e">
        <f>AB13-AD13</f>
        <v>#DIV/0!</v>
      </c>
      <c r="AD13" s="211" t="e">
        <f>(H13+H14+I13+I14)/(12*(D13+D14))*1000</f>
        <v>#DIV/0!</v>
      </c>
      <c r="AE13" s="77" t="e">
        <f>(AA13+AA14)*AB13*0.012</f>
        <v>#DIV/0!</v>
      </c>
      <c r="AF13" s="334"/>
      <c r="AG13" s="327"/>
      <c r="AH13" s="186" t="e">
        <f>AF13+AF14+AG13-AE13</f>
        <v>#DIV/0!</v>
      </c>
      <c r="AI13" s="4" t="e">
        <f>AH13/(12*(AA13+AA14))*1000</f>
        <v>#DIV/0!</v>
      </c>
      <c r="AJ13" s="5" t="e">
        <f>AI13/AD13</f>
        <v>#DIV/0!</v>
      </c>
      <c r="AK13" s="348">
        <f t="shared" si="4"/>
        <v>0</v>
      </c>
      <c r="AL13" s="9" t="e">
        <f>AF13+AF14+AG13-(AK13+AK14)*AB13*0.012</f>
        <v>#DIV/0!</v>
      </c>
      <c r="AM13" s="4" t="e">
        <f>AL13/(12*(AK13+AK14))*1000</f>
        <v>#DIV/0!</v>
      </c>
      <c r="AN13" s="225" t="e">
        <f>AM13/AD13</f>
        <v>#DIV/0!</v>
      </c>
      <c r="AO13" s="229"/>
      <c r="AP13" s="228" t="e">
        <f>(AO13+AO14)/(12*(AK13+AK14))*1000</f>
        <v>#DIV/0!</v>
      </c>
      <c r="AQ13" s="4" t="e">
        <f>AD13+AM13+AP13</f>
        <v>#DIV/0!</v>
      </c>
      <c r="AR13" s="6" t="e">
        <f>(AM13+AP13)/AD13</f>
        <v>#DIV/0!</v>
      </c>
      <c r="AS13" s="221" t="e">
        <f>AQ13/AD13</f>
        <v>#DIV/0!</v>
      </c>
      <c r="AT13" s="241">
        <f t="shared" si="8"/>
        <v>0</v>
      </c>
      <c r="AU13" s="69">
        <f t="shared" si="5"/>
        <v>0</v>
      </c>
      <c r="AV13" s="68"/>
      <c r="AW13" s="70" t="e">
        <f t="shared" si="6"/>
        <v>#DIV/0!</v>
      </c>
      <c r="AX13" s="72"/>
      <c r="AY13" s="309"/>
      <c r="AZ13" s="14" t="e">
        <f>(AT13+AT14+AG13-AX13-AX14)/((AY13+AY14)*12)</f>
        <v>#DIV/0!</v>
      </c>
      <c r="BB13" s="395">
        <f>IF(AF13+AF14+AG13-AX13-AX14&lt;0,AF13+AF14+AG13-AX13-AX14,0)</f>
        <v>0</v>
      </c>
    </row>
    <row r="14" spans="1:54" ht="13.5" thickBot="1" x14ac:dyDescent="0.25">
      <c r="A14" s="90"/>
      <c r="B14" s="377"/>
      <c r="C14" s="365" t="s">
        <v>34</v>
      </c>
      <c r="D14" s="147"/>
      <c r="E14" s="255"/>
      <c r="F14" s="129"/>
      <c r="G14" s="129"/>
      <c r="H14" s="129"/>
      <c r="I14" s="129"/>
      <c r="J14" s="129"/>
      <c r="K14" s="129"/>
      <c r="L14" s="129"/>
      <c r="M14" s="129"/>
      <c r="N14" s="129"/>
      <c r="O14" s="129"/>
      <c r="P14" s="113">
        <f t="shared" si="0"/>
        <v>0</v>
      </c>
      <c r="Q14" s="238" t="s">
        <v>71</v>
      </c>
      <c r="R14" s="289" t="s">
        <v>71</v>
      </c>
      <c r="S14" s="180" t="s">
        <v>71</v>
      </c>
      <c r="T14" s="181" t="s">
        <v>71</v>
      </c>
      <c r="U14" s="181" t="s">
        <v>71</v>
      </c>
      <c r="V14" s="199" t="e">
        <f t="shared" si="1"/>
        <v>#DIV/0!</v>
      </c>
      <c r="W14" s="187" t="e">
        <f t="shared" si="2"/>
        <v>#DIV/0!</v>
      </c>
      <c r="X14" s="187" t="e">
        <f t="shared" si="3"/>
        <v>#DIV/0!</v>
      </c>
      <c r="Y14" s="191" t="e">
        <f t="shared" si="7"/>
        <v>#DIV/0!</v>
      </c>
      <c r="Z14" s="274">
        <v>0.05</v>
      </c>
      <c r="AA14" s="97"/>
      <c r="AB14" s="212" t="s">
        <v>71</v>
      </c>
      <c r="AC14" s="185" t="s">
        <v>71</v>
      </c>
      <c r="AD14" s="181" t="s">
        <v>71</v>
      </c>
      <c r="AE14" s="214" t="s">
        <v>71</v>
      </c>
      <c r="AF14" s="335"/>
      <c r="AG14" s="328"/>
      <c r="AH14" s="215" t="s">
        <v>71</v>
      </c>
      <c r="AI14" s="216" t="s">
        <v>71</v>
      </c>
      <c r="AJ14" s="217" t="s">
        <v>71</v>
      </c>
      <c r="AK14" s="218">
        <f t="shared" si="4"/>
        <v>0</v>
      </c>
      <c r="AL14" s="215" t="s">
        <v>71</v>
      </c>
      <c r="AM14" s="216" t="s">
        <v>71</v>
      </c>
      <c r="AN14" s="226" t="s">
        <v>71</v>
      </c>
      <c r="AO14" s="248"/>
      <c r="AP14" s="215" t="s">
        <v>71</v>
      </c>
      <c r="AQ14" s="215" t="s">
        <v>71</v>
      </c>
      <c r="AR14" s="216" t="s">
        <v>71</v>
      </c>
      <c r="AS14" s="222" t="s">
        <v>71</v>
      </c>
      <c r="AT14" s="242">
        <f t="shared" si="8"/>
        <v>0</v>
      </c>
      <c r="AU14" s="65">
        <f t="shared" si="5"/>
        <v>0</v>
      </c>
      <c r="AV14" s="64"/>
      <c r="AW14" s="66" t="e">
        <f t="shared" si="6"/>
        <v>#DIV/0!</v>
      </c>
      <c r="AX14" s="73"/>
      <c r="AY14" s="147"/>
      <c r="AZ14" s="67"/>
      <c r="BB14" s="393"/>
    </row>
    <row r="15" spans="1:54" ht="12.75" customHeight="1" x14ac:dyDescent="0.2">
      <c r="A15" s="89"/>
      <c r="B15" s="380"/>
      <c r="C15" s="364" t="s">
        <v>33</v>
      </c>
      <c r="D15" s="146"/>
      <c r="E15" s="257"/>
      <c r="F15" s="131"/>
      <c r="G15" s="146"/>
      <c r="H15" s="146"/>
      <c r="I15" s="146"/>
      <c r="J15" s="146"/>
      <c r="K15" s="146"/>
      <c r="L15" s="146"/>
      <c r="M15" s="146"/>
      <c r="N15" s="146"/>
      <c r="O15" s="146"/>
      <c r="P15" s="114">
        <f t="shared" si="0"/>
        <v>0</v>
      </c>
      <c r="Q15" s="237">
        <f>P15+P16</f>
        <v>0</v>
      </c>
      <c r="R15" s="295"/>
      <c r="S15" s="205"/>
      <c r="T15" s="178"/>
      <c r="U15" s="159">
        <f>Q15-R15-S15-T15</f>
        <v>0</v>
      </c>
      <c r="V15" s="200" t="e">
        <f t="shared" si="1"/>
        <v>#DIV/0!</v>
      </c>
      <c r="W15" s="188" t="e">
        <f t="shared" si="2"/>
        <v>#DIV/0!</v>
      </c>
      <c r="X15" s="188" t="e">
        <f t="shared" si="3"/>
        <v>#DIV/0!</v>
      </c>
      <c r="Y15" s="192" t="e">
        <f t="shared" si="7"/>
        <v>#DIV/0!</v>
      </c>
      <c r="Z15" s="275">
        <v>0.1</v>
      </c>
      <c r="AA15" s="98"/>
      <c r="AB15" s="210" t="e">
        <f>R15/(12*(D15-E15+D16-E16))*1000+((Z15)*(F15+0.85*(G15+L15+M15))+(Z16)*(F16+0.85*(G16+L16+M16)))/(12*(D15+D16))*1000</f>
        <v>#DIV/0!</v>
      </c>
      <c r="AC15" s="184" t="e">
        <f>AB15-AD15</f>
        <v>#DIV/0!</v>
      </c>
      <c r="AD15" s="211" t="e">
        <f>(H15+H16+I15+I16)/(12*(D15+D16))*1000</f>
        <v>#DIV/0!</v>
      </c>
      <c r="AE15" s="77" t="e">
        <f>(AA15+AA16)*AB15*0.012</f>
        <v>#DIV/0!</v>
      </c>
      <c r="AF15" s="334"/>
      <c r="AG15" s="327"/>
      <c r="AH15" s="186" t="e">
        <f>AF15+AF16+AG15-AE15</f>
        <v>#DIV/0!</v>
      </c>
      <c r="AI15" s="4" t="e">
        <f>AH15/(12*(AA15+AA16))*1000</f>
        <v>#DIV/0!</v>
      </c>
      <c r="AJ15" s="5" t="e">
        <f>AI15/AD15</f>
        <v>#DIV/0!</v>
      </c>
      <c r="AK15" s="348">
        <f t="shared" si="4"/>
        <v>0</v>
      </c>
      <c r="AL15" s="9" t="e">
        <f>AF15+AF16+AG15-(AK15+AK16)*AB15*0.012</f>
        <v>#DIV/0!</v>
      </c>
      <c r="AM15" s="4" t="e">
        <f>AL15/(12*(AK15+AK16))*1000</f>
        <v>#DIV/0!</v>
      </c>
      <c r="AN15" s="225" t="e">
        <f>AM15/AD15</f>
        <v>#DIV/0!</v>
      </c>
      <c r="AO15" s="229"/>
      <c r="AP15" s="228" t="e">
        <f>(AO15+AO16)/(12*(AK15+AK16))*1000</f>
        <v>#DIV/0!</v>
      </c>
      <c r="AQ15" s="4" t="e">
        <f>AD15+AM15+AP15</f>
        <v>#DIV/0!</v>
      </c>
      <c r="AR15" s="6" t="e">
        <f>(AM15+AP15)/AD15</f>
        <v>#DIV/0!</v>
      </c>
      <c r="AS15" s="221" t="e">
        <f>AQ15/AD15</f>
        <v>#DIV/0!</v>
      </c>
      <c r="AT15" s="241">
        <f t="shared" si="8"/>
        <v>0</v>
      </c>
      <c r="AU15" s="69">
        <f t="shared" si="5"/>
        <v>0</v>
      </c>
      <c r="AV15" s="68"/>
      <c r="AW15" s="70" t="e">
        <f t="shared" si="6"/>
        <v>#DIV/0!</v>
      </c>
      <c r="AX15" s="72"/>
      <c r="AY15" s="309"/>
      <c r="AZ15" s="14" t="e">
        <f>(AT15+AT16+AG15-AX15-AX16)/((AY15+AY16)*12)</f>
        <v>#DIV/0!</v>
      </c>
      <c r="BB15" s="395">
        <f>IF(AF15+AF16+AG15-AX15-AX16&lt;0,AF15+AF16+AG15-AX15-AX16,0)</f>
        <v>0</v>
      </c>
    </row>
    <row r="16" spans="1:54" ht="13.5" thickBot="1" x14ac:dyDescent="0.25">
      <c r="A16" s="90"/>
      <c r="B16" s="377"/>
      <c r="C16" s="365" t="s">
        <v>34</v>
      </c>
      <c r="D16" s="147"/>
      <c r="E16" s="255"/>
      <c r="F16" s="129"/>
      <c r="G16" s="147"/>
      <c r="H16" s="147"/>
      <c r="I16" s="147"/>
      <c r="J16" s="147"/>
      <c r="K16" s="147"/>
      <c r="L16" s="147"/>
      <c r="M16" s="147"/>
      <c r="N16" s="147"/>
      <c r="O16" s="147"/>
      <c r="P16" s="113">
        <f t="shared" si="0"/>
        <v>0</v>
      </c>
      <c r="Q16" s="238" t="s">
        <v>71</v>
      </c>
      <c r="R16" s="289" t="s">
        <v>71</v>
      </c>
      <c r="S16" s="180" t="s">
        <v>71</v>
      </c>
      <c r="T16" s="181" t="s">
        <v>71</v>
      </c>
      <c r="U16" s="181" t="s">
        <v>71</v>
      </c>
      <c r="V16" s="199" t="e">
        <f t="shared" si="1"/>
        <v>#DIV/0!</v>
      </c>
      <c r="W16" s="187" t="e">
        <f t="shared" si="2"/>
        <v>#DIV/0!</v>
      </c>
      <c r="X16" s="187" t="e">
        <f t="shared" si="3"/>
        <v>#DIV/0!</v>
      </c>
      <c r="Y16" s="191" t="e">
        <f t="shared" si="7"/>
        <v>#DIV/0!</v>
      </c>
      <c r="Z16" s="274">
        <v>0.05</v>
      </c>
      <c r="AA16" s="97"/>
      <c r="AB16" s="212" t="s">
        <v>71</v>
      </c>
      <c r="AC16" s="185" t="s">
        <v>71</v>
      </c>
      <c r="AD16" s="181" t="s">
        <v>71</v>
      </c>
      <c r="AE16" s="214" t="s">
        <v>71</v>
      </c>
      <c r="AF16" s="335"/>
      <c r="AG16" s="328"/>
      <c r="AH16" s="215" t="s">
        <v>71</v>
      </c>
      <c r="AI16" s="216" t="s">
        <v>71</v>
      </c>
      <c r="AJ16" s="217" t="s">
        <v>71</v>
      </c>
      <c r="AK16" s="218">
        <f t="shared" si="4"/>
        <v>0</v>
      </c>
      <c r="AL16" s="215" t="s">
        <v>71</v>
      </c>
      <c r="AM16" s="216" t="s">
        <v>71</v>
      </c>
      <c r="AN16" s="226" t="s">
        <v>71</v>
      </c>
      <c r="AO16" s="248"/>
      <c r="AP16" s="215" t="s">
        <v>71</v>
      </c>
      <c r="AQ16" s="215" t="s">
        <v>71</v>
      </c>
      <c r="AR16" s="216" t="s">
        <v>71</v>
      </c>
      <c r="AS16" s="222" t="s">
        <v>71</v>
      </c>
      <c r="AT16" s="242">
        <f t="shared" si="8"/>
        <v>0</v>
      </c>
      <c r="AU16" s="65">
        <f t="shared" si="5"/>
        <v>0</v>
      </c>
      <c r="AV16" s="64"/>
      <c r="AW16" s="66" t="e">
        <f t="shared" si="6"/>
        <v>#DIV/0!</v>
      </c>
      <c r="AX16" s="73"/>
      <c r="AY16" s="147"/>
      <c r="AZ16" s="67"/>
      <c r="BB16" s="393"/>
    </row>
    <row r="17" spans="1:54" ht="16.5" customHeight="1" x14ac:dyDescent="0.2">
      <c r="A17" s="89"/>
      <c r="B17" s="380"/>
      <c r="C17" s="364" t="s">
        <v>33</v>
      </c>
      <c r="D17" s="309"/>
      <c r="E17" s="256"/>
      <c r="F17" s="130"/>
      <c r="G17" s="130"/>
      <c r="H17" s="130"/>
      <c r="I17" s="130"/>
      <c r="J17" s="130"/>
      <c r="K17" s="130"/>
      <c r="L17" s="130"/>
      <c r="M17" s="130"/>
      <c r="N17" s="130"/>
      <c r="O17" s="130"/>
      <c r="P17" s="114">
        <f t="shared" si="0"/>
        <v>0</v>
      </c>
      <c r="Q17" s="237">
        <f>P17+P18</f>
        <v>0</v>
      </c>
      <c r="R17" s="295"/>
      <c r="S17" s="205"/>
      <c r="T17" s="178"/>
      <c r="U17" s="159">
        <f>Q17-R17-S17-T17</f>
        <v>0</v>
      </c>
      <c r="V17" s="200" t="e">
        <f t="shared" si="1"/>
        <v>#DIV/0!</v>
      </c>
      <c r="W17" s="188" t="e">
        <f t="shared" si="2"/>
        <v>#DIV/0!</v>
      </c>
      <c r="X17" s="188" t="e">
        <f t="shared" si="3"/>
        <v>#DIV/0!</v>
      </c>
      <c r="Y17" s="192" t="e">
        <f t="shared" si="7"/>
        <v>#DIV/0!</v>
      </c>
      <c r="Z17" s="275">
        <v>0.1</v>
      </c>
      <c r="AA17" s="98"/>
      <c r="AB17" s="210" t="e">
        <f>R17/(12*(D17-E17+D18-E18))*1000+((Z17)*(F17+0.85*(G17+L17+M17))+(Z18)*(F18+0.85*(G18+L18+M18)))/(12*(D17+D18))*1000</f>
        <v>#DIV/0!</v>
      </c>
      <c r="AC17" s="184" t="e">
        <f>AB17-AD17</f>
        <v>#DIV/0!</v>
      </c>
      <c r="AD17" s="211" t="e">
        <f>(H17+H18+I17+I18)/(12*(D17+D18))*1000</f>
        <v>#DIV/0!</v>
      </c>
      <c r="AE17" s="77" t="e">
        <f>(AA17+AA18)*AB17*0.012</f>
        <v>#DIV/0!</v>
      </c>
      <c r="AF17" s="334"/>
      <c r="AG17" s="327"/>
      <c r="AH17" s="186" t="e">
        <f>AF17+AF18+AG17-AE17</f>
        <v>#DIV/0!</v>
      </c>
      <c r="AI17" s="4" t="e">
        <f>AH17/(12*(AA17+AA18))*1000</f>
        <v>#DIV/0!</v>
      </c>
      <c r="AJ17" s="5" t="e">
        <f>AI17/AD17</f>
        <v>#DIV/0!</v>
      </c>
      <c r="AK17" s="348">
        <f t="shared" si="4"/>
        <v>0</v>
      </c>
      <c r="AL17" s="9" t="e">
        <f>AF17+AF18+AG17-(AK17+AK18)*AB17*0.012</f>
        <v>#DIV/0!</v>
      </c>
      <c r="AM17" s="4" t="e">
        <f>AL17/(12*(AK17+AK18))*1000</f>
        <v>#DIV/0!</v>
      </c>
      <c r="AN17" s="225" t="e">
        <f>AM17/AD17</f>
        <v>#DIV/0!</v>
      </c>
      <c r="AO17" s="229"/>
      <c r="AP17" s="228" t="e">
        <f>(AO17+AO18)/(12*(AK17+AK18))*1000</f>
        <v>#DIV/0!</v>
      </c>
      <c r="AQ17" s="4" t="e">
        <f>AD17+AM17+AP17</f>
        <v>#DIV/0!</v>
      </c>
      <c r="AR17" s="6" t="e">
        <f>(AM17+AP17)/AD17</f>
        <v>#DIV/0!</v>
      </c>
      <c r="AS17" s="221" t="e">
        <f>AQ17/AD17</f>
        <v>#DIV/0!</v>
      </c>
      <c r="AT17" s="241">
        <f t="shared" si="8"/>
        <v>0</v>
      </c>
      <c r="AU17" s="69">
        <f t="shared" si="5"/>
        <v>0</v>
      </c>
      <c r="AV17" s="68"/>
      <c r="AW17" s="70" t="e">
        <f t="shared" si="6"/>
        <v>#DIV/0!</v>
      </c>
      <c r="AX17" s="72"/>
      <c r="AY17" s="309"/>
      <c r="AZ17" s="14" t="e">
        <f>(AT17+AT18+AG17-AX17-AX18)/((AY17+AY18)*12)</f>
        <v>#DIV/0!</v>
      </c>
      <c r="BB17" s="395">
        <f>IF(AF17+AF18+AG17-AX17-AX18&lt;0,AF17+AF18+AG17-AX17-AX18,0)</f>
        <v>0</v>
      </c>
    </row>
    <row r="18" spans="1:54" ht="16.5" customHeight="1" thickBot="1" x14ac:dyDescent="0.25">
      <c r="A18" s="90"/>
      <c r="B18" s="377"/>
      <c r="C18" s="365" t="s">
        <v>34</v>
      </c>
      <c r="D18" s="147"/>
      <c r="E18" s="255"/>
      <c r="F18" s="129"/>
      <c r="G18" s="129"/>
      <c r="H18" s="129"/>
      <c r="I18" s="129"/>
      <c r="J18" s="129"/>
      <c r="K18" s="129"/>
      <c r="L18" s="129"/>
      <c r="M18" s="129"/>
      <c r="N18" s="129"/>
      <c r="O18" s="129"/>
      <c r="P18" s="113">
        <f t="shared" si="0"/>
        <v>0</v>
      </c>
      <c r="Q18" s="238" t="s">
        <v>71</v>
      </c>
      <c r="R18" s="289" t="s">
        <v>71</v>
      </c>
      <c r="S18" s="180" t="s">
        <v>71</v>
      </c>
      <c r="T18" s="181" t="s">
        <v>71</v>
      </c>
      <c r="U18" s="181" t="s">
        <v>71</v>
      </c>
      <c r="V18" s="199" t="e">
        <f t="shared" si="1"/>
        <v>#DIV/0!</v>
      </c>
      <c r="W18" s="187" t="e">
        <f t="shared" si="2"/>
        <v>#DIV/0!</v>
      </c>
      <c r="X18" s="187" t="e">
        <f t="shared" si="3"/>
        <v>#DIV/0!</v>
      </c>
      <c r="Y18" s="191" t="e">
        <f t="shared" si="7"/>
        <v>#DIV/0!</v>
      </c>
      <c r="Z18" s="274">
        <v>0.05</v>
      </c>
      <c r="AA18" s="97"/>
      <c r="AB18" s="212" t="s">
        <v>71</v>
      </c>
      <c r="AC18" s="185" t="s">
        <v>71</v>
      </c>
      <c r="AD18" s="181" t="s">
        <v>71</v>
      </c>
      <c r="AE18" s="214" t="s">
        <v>71</v>
      </c>
      <c r="AF18" s="335"/>
      <c r="AG18" s="328"/>
      <c r="AH18" s="215" t="s">
        <v>71</v>
      </c>
      <c r="AI18" s="216" t="s">
        <v>71</v>
      </c>
      <c r="AJ18" s="217" t="s">
        <v>71</v>
      </c>
      <c r="AK18" s="218">
        <f t="shared" si="4"/>
        <v>0</v>
      </c>
      <c r="AL18" s="215" t="s">
        <v>71</v>
      </c>
      <c r="AM18" s="216" t="s">
        <v>71</v>
      </c>
      <c r="AN18" s="226" t="s">
        <v>71</v>
      </c>
      <c r="AO18" s="248"/>
      <c r="AP18" s="215" t="s">
        <v>71</v>
      </c>
      <c r="AQ18" s="215" t="s">
        <v>71</v>
      </c>
      <c r="AR18" s="216" t="s">
        <v>71</v>
      </c>
      <c r="AS18" s="222" t="s">
        <v>71</v>
      </c>
      <c r="AT18" s="242">
        <f t="shared" si="8"/>
        <v>0</v>
      </c>
      <c r="AU18" s="65">
        <f t="shared" si="5"/>
        <v>0</v>
      </c>
      <c r="AV18" s="64"/>
      <c r="AW18" s="66" t="e">
        <f t="shared" si="6"/>
        <v>#DIV/0!</v>
      </c>
      <c r="AX18" s="338"/>
      <c r="AY18" s="147"/>
      <c r="AZ18" s="67"/>
      <c r="BB18" s="393"/>
    </row>
    <row r="19" spans="1:54" x14ac:dyDescent="0.2">
      <c r="A19" s="89"/>
      <c r="B19" s="380"/>
      <c r="C19" s="364" t="s">
        <v>33</v>
      </c>
      <c r="D19" s="309"/>
      <c r="E19" s="256"/>
      <c r="F19" s="130"/>
      <c r="G19" s="130"/>
      <c r="H19" s="130"/>
      <c r="I19" s="130"/>
      <c r="J19" s="130"/>
      <c r="K19" s="130"/>
      <c r="L19" s="130"/>
      <c r="M19" s="130"/>
      <c r="N19" s="130"/>
      <c r="O19" s="130"/>
      <c r="P19" s="114">
        <f t="shared" si="0"/>
        <v>0</v>
      </c>
      <c r="Q19" s="237">
        <f>P19+P20</f>
        <v>0</v>
      </c>
      <c r="R19" s="295"/>
      <c r="S19" s="205"/>
      <c r="T19" s="178"/>
      <c r="U19" s="159">
        <f>Q19-R19-S19-T19</f>
        <v>0</v>
      </c>
      <c r="V19" s="200" t="e">
        <f t="shared" si="1"/>
        <v>#DIV/0!</v>
      </c>
      <c r="W19" s="188" t="e">
        <f t="shared" si="2"/>
        <v>#DIV/0!</v>
      </c>
      <c r="X19" s="188" t="e">
        <f t="shared" si="3"/>
        <v>#DIV/0!</v>
      </c>
      <c r="Y19" s="192" t="e">
        <f t="shared" si="7"/>
        <v>#DIV/0!</v>
      </c>
      <c r="Z19" s="275">
        <v>0.1</v>
      </c>
      <c r="AA19" s="98"/>
      <c r="AB19" s="210" t="e">
        <f>R19/(12*(D19-E19+D20-E20))*1000+((Z19)*(F19+0.85*(G19+L19+M19))+(Z20)*(F20+0.85*(G20+L20+M20)))/(12*(D19+D20))*1000</f>
        <v>#DIV/0!</v>
      </c>
      <c r="AC19" s="184" t="e">
        <f>AB19-AD19</f>
        <v>#DIV/0!</v>
      </c>
      <c r="AD19" s="211" t="e">
        <f>(H19+H20+I19+I20)/(12*(D19+D20))*1000</f>
        <v>#DIV/0!</v>
      </c>
      <c r="AE19" s="77" t="e">
        <f>(AA19+AA20)*AB19*0.012</f>
        <v>#DIV/0!</v>
      </c>
      <c r="AF19" s="334"/>
      <c r="AG19" s="327"/>
      <c r="AH19" s="186" t="e">
        <f>AF19+AF20+AG19-AE19</f>
        <v>#DIV/0!</v>
      </c>
      <c r="AI19" s="4" t="e">
        <f>AH19/(12*(AA19+AA20))*1000</f>
        <v>#DIV/0!</v>
      </c>
      <c r="AJ19" s="5" t="e">
        <f>AI19/AD19</f>
        <v>#DIV/0!</v>
      </c>
      <c r="AK19" s="348">
        <f t="shared" si="4"/>
        <v>0</v>
      </c>
      <c r="AL19" s="9" t="e">
        <f>AF19+AF20+AG19-(AK19+AK20)*AB19*0.012</f>
        <v>#DIV/0!</v>
      </c>
      <c r="AM19" s="4" t="e">
        <f>AL19/(12*(AK19+AK20))*1000</f>
        <v>#DIV/0!</v>
      </c>
      <c r="AN19" s="225" t="e">
        <f>AM19/AD19</f>
        <v>#DIV/0!</v>
      </c>
      <c r="AO19" s="229"/>
      <c r="AP19" s="228" t="e">
        <f>(AO19+AO20)/(12*(AK19+AK20))*1000</f>
        <v>#DIV/0!</v>
      </c>
      <c r="AQ19" s="4" t="e">
        <f>AD19+AM19+AP19</f>
        <v>#DIV/0!</v>
      </c>
      <c r="AR19" s="6" t="e">
        <f>(AM19+AP19)/AD19</f>
        <v>#DIV/0!</v>
      </c>
      <c r="AS19" s="221" t="e">
        <f>AQ19/AD19</f>
        <v>#DIV/0!</v>
      </c>
      <c r="AT19" s="241">
        <f t="shared" si="8"/>
        <v>0</v>
      </c>
      <c r="AU19" s="69">
        <f t="shared" si="5"/>
        <v>0</v>
      </c>
      <c r="AV19" s="68"/>
      <c r="AW19" s="70" t="e">
        <f t="shared" si="6"/>
        <v>#DIV/0!</v>
      </c>
      <c r="AX19" s="72"/>
      <c r="AY19" s="309"/>
      <c r="AZ19" s="14" t="e">
        <f>(AT19+AT20+AG19-AX19-AX20)/((AY19+AY20)*12)</f>
        <v>#DIV/0!</v>
      </c>
      <c r="BB19" s="395">
        <f>IF(AF19+AF20+AG19-AX19-AX20&lt;0,AF19+AF20+AG19-AX19-AX20,0)</f>
        <v>0</v>
      </c>
    </row>
    <row r="20" spans="1:54" ht="13.5" thickBot="1" x14ac:dyDescent="0.25">
      <c r="A20" s="90"/>
      <c r="B20" s="377"/>
      <c r="C20" s="365" t="s">
        <v>34</v>
      </c>
      <c r="D20" s="147"/>
      <c r="E20" s="255"/>
      <c r="F20" s="129"/>
      <c r="G20" s="129"/>
      <c r="H20" s="129"/>
      <c r="I20" s="129"/>
      <c r="J20" s="129"/>
      <c r="K20" s="129"/>
      <c r="L20" s="129"/>
      <c r="M20" s="129"/>
      <c r="N20" s="129"/>
      <c r="O20" s="129"/>
      <c r="P20" s="113">
        <f t="shared" si="0"/>
        <v>0</v>
      </c>
      <c r="Q20" s="238" t="s">
        <v>71</v>
      </c>
      <c r="R20" s="289" t="s">
        <v>71</v>
      </c>
      <c r="S20" s="180" t="s">
        <v>71</v>
      </c>
      <c r="T20" s="181" t="s">
        <v>71</v>
      </c>
      <c r="U20" s="181" t="s">
        <v>71</v>
      </c>
      <c r="V20" s="199" t="e">
        <f t="shared" si="1"/>
        <v>#DIV/0!</v>
      </c>
      <c r="W20" s="187" t="e">
        <f t="shared" si="2"/>
        <v>#DIV/0!</v>
      </c>
      <c r="X20" s="187" t="e">
        <f t="shared" si="3"/>
        <v>#DIV/0!</v>
      </c>
      <c r="Y20" s="191" t="e">
        <f t="shared" si="7"/>
        <v>#DIV/0!</v>
      </c>
      <c r="Z20" s="274">
        <v>0.05</v>
      </c>
      <c r="AA20" s="97"/>
      <c r="AB20" s="212" t="s">
        <v>71</v>
      </c>
      <c r="AC20" s="185" t="s">
        <v>71</v>
      </c>
      <c r="AD20" s="181" t="s">
        <v>71</v>
      </c>
      <c r="AE20" s="214" t="s">
        <v>71</v>
      </c>
      <c r="AF20" s="335"/>
      <c r="AG20" s="328"/>
      <c r="AH20" s="215" t="s">
        <v>71</v>
      </c>
      <c r="AI20" s="216" t="s">
        <v>71</v>
      </c>
      <c r="AJ20" s="217" t="s">
        <v>71</v>
      </c>
      <c r="AK20" s="218">
        <f t="shared" si="4"/>
        <v>0</v>
      </c>
      <c r="AL20" s="215" t="s">
        <v>71</v>
      </c>
      <c r="AM20" s="216" t="s">
        <v>71</v>
      </c>
      <c r="AN20" s="226" t="s">
        <v>71</v>
      </c>
      <c r="AO20" s="248"/>
      <c r="AP20" s="215" t="s">
        <v>71</v>
      </c>
      <c r="AQ20" s="215" t="s">
        <v>71</v>
      </c>
      <c r="AR20" s="216" t="s">
        <v>71</v>
      </c>
      <c r="AS20" s="222" t="s">
        <v>71</v>
      </c>
      <c r="AT20" s="242">
        <f t="shared" si="8"/>
        <v>0</v>
      </c>
      <c r="AU20" s="65">
        <f t="shared" si="5"/>
        <v>0</v>
      </c>
      <c r="AV20" s="64"/>
      <c r="AW20" s="66" t="e">
        <f t="shared" si="6"/>
        <v>#DIV/0!</v>
      </c>
      <c r="AX20" s="73"/>
      <c r="AY20" s="147"/>
      <c r="AZ20" s="67"/>
      <c r="BB20" s="393"/>
    </row>
    <row r="21" spans="1:54" x14ac:dyDescent="0.2">
      <c r="A21" s="89"/>
      <c r="B21" s="380"/>
      <c r="C21" s="364" t="s">
        <v>33</v>
      </c>
      <c r="D21" s="309"/>
      <c r="E21" s="256"/>
      <c r="F21" s="130"/>
      <c r="G21" s="130"/>
      <c r="H21" s="130"/>
      <c r="I21" s="130"/>
      <c r="J21" s="130"/>
      <c r="K21" s="130"/>
      <c r="L21" s="130"/>
      <c r="M21" s="130"/>
      <c r="N21" s="130"/>
      <c r="O21" s="130"/>
      <c r="P21" s="114">
        <f t="shared" si="0"/>
        <v>0</v>
      </c>
      <c r="Q21" s="237">
        <f>P21+P22</f>
        <v>0</v>
      </c>
      <c r="R21" s="295"/>
      <c r="S21" s="205"/>
      <c r="T21" s="178"/>
      <c r="U21" s="159">
        <f>Q21-R21-S21-T21</f>
        <v>0</v>
      </c>
      <c r="V21" s="200" t="e">
        <f t="shared" si="1"/>
        <v>#DIV/0!</v>
      </c>
      <c r="W21" s="188" t="e">
        <f t="shared" si="2"/>
        <v>#DIV/0!</v>
      </c>
      <c r="X21" s="188" t="e">
        <f t="shared" si="3"/>
        <v>#DIV/0!</v>
      </c>
      <c r="Y21" s="192" t="e">
        <f t="shared" si="7"/>
        <v>#DIV/0!</v>
      </c>
      <c r="Z21" s="275">
        <v>0.1</v>
      </c>
      <c r="AA21" s="98"/>
      <c r="AB21" s="210" t="e">
        <f>R21/(12*(D21-E21+D22-E22))*1000+((Z21)*(F21+0.85*(G21+L21+M21))+(Z22)*(F22+0.85*(G22+L22+M22)))/(12*(D21+D22))*1000</f>
        <v>#DIV/0!</v>
      </c>
      <c r="AC21" s="184" t="e">
        <f>AB21-AD21</f>
        <v>#DIV/0!</v>
      </c>
      <c r="AD21" s="211" t="e">
        <f>(H21+H22+I21+I22)/(12*(D21+D22))*1000</f>
        <v>#DIV/0!</v>
      </c>
      <c r="AE21" s="77" t="e">
        <f>(AA21+AA22)*AB21*0.012</f>
        <v>#DIV/0!</v>
      </c>
      <c r="AF21" s="334"/>
      <c r="AG21" s="327"/>
      <c r="AH21" s="186" t="e">
        <f>AF21+AF22+AG21-AE21</f>
        <v>#DIV/0!</v>
      </c>
      <c r="AI21" s="4" t="e">
        <f>AH21/(12*(AA21+AA22))*1000</f>
        <v>#DIV/0!</v>
      </c>
      <c r="AJ21" s="5" t="e">
        <f>AI21/AD21</f>
        <v>#DIV/0!</v>
      </c>
      <c r="AK21" s="348">
        <f t="shared" si="4"/>
        <v>0</v>
      </c>
      <c r="AL21" s="9" t="e">
        <f>AF21+AF22+AG21-(AK21+AK22)*AB21*0.012</f>
        <v>#DIV/0!</v>
      </c>
      <c r="AM21" s="4" t="e">
        <f>AL21/(12*(AK21+AK22))*1000</f>
        <v>#DIV/0!</v>
      </c>
      <c r="AN21" s="225" t="e">
        <f>AM21/AD21</f>
        <v>#DIV/0!</v>
      </c>
      <c r="AO21" s="229"/>
      <c r="AP21" s="228" t="e">
        <f>(AO21+AO22)/(12*(AK21+AK22))*1000</f>
        <v>#DIV/0!</v>
      </c>
      <c r="AQ21" s="4" t="e">
        <f>AD21+AM21+AP21</f>
        <v>#DIV/0!</v>
      </c>
      <c r="AR21" s="6" t="e">
        <f>(AM21+AP21)/AD21</f>
        <v>#DIV/0!</v>
      </c>
      <c r="AS21" s="221" t="e">
        <f>AQ21/AD21</f>
        <v>#DIV/0!</v>
      </c>
      <c r="AT21" s="241">
        <f t="shared" si="8"/>
        <v>0</v>
      </c>
      <c r="AU21" s="69">
        <f t="shared" si="5"/>
        <v>0</v>
      </c>
      <c r="AV21" s="68"/>
      <c r="AW21" s="70" t="e">
        <f t="shared" si="6"/>
        <v>#DIV/0!</v>
      </c>
      <c r="AX21" s="72"/>
      <c r="AY21" s="309"/>
      <c r="AZ21" s="14" t="e">
        <f>(AT21+AT22+AG21-AX21-AX22)/((AY21+AY22)*12)</f>
        <v>#DIV/0!</v>
      </c>
      <c r="BB21" s="395">
        <f>IF(AF21+AF22+AG21-AX21-AX22&lt;0,AF21+AF22+AG21-AX21-AX22,0)</f>
        <v>0</v>
      </c>
    </row>
    <row r="22" spans="1:54" ht="13.5" thickBot="1" x14ac:dyDescent="0.25">
      <c r="A22" s="90"/>
      <c r="B22" s="377"/>
      <c r="C22" s="365" t="s">
        <v>34</v>
      </c>
      <c r="D22" s="147"/>
      <c r="E22" s="255"/>
      <c r="F22" s="129"/>
      <c r="G22" s="129"/>
      <c r="H22" s="129"/>
      <c r="I22" s="129"/>
      <c r="J22" s="129"/>
      <c r="K22" s="129"/>
      <c r="L22" s="129"/>
      <c r="M22" s="129"/>
      <c r="N22" s="129"/>
      <c r="O22" s="129"/>
      <c r="P22" s="113">
        <f t="shared" si="0"/>
        <v>0</v>
      </c>
      <c r="Q22" s="238" t="s">
        <v>71</v>
      </c>
      <c r="R22" s="289" t="s">
        <v>71</v>
      </c>
      <c r="S22" s="180" t="s">
        <v>71</v>
      </c>
      <c r="T22" s="181" t="s">
        <v>71</v>
      </c>
      <c r="U22" s="181" t="s">
        <v>71</v>
      </c>
      <c r="V22" s="199" t="e">
        <f t="shared" si="1"/>
        <v>#DIV/0!</v>
      </c>
      <c r="W22" s="187" t="e">
        <f t="shared" si="2"/>
        <v>#DIV/0!</v>
      </c>
      <c r="X22" s="187" t="e">
        <f t="shared" si="3"/>
        <v>#DIV/0!</v>
      </c>
      <c r="Y22" s="191" t="e">
        <f t="shared" si="7"/>
        <v>#DIV/0!</v>
      </c>
      <c r="Z22" s="274">
        <v>0.05</v>
      </c>
      <c r="AA22" s="97"/>
      <c r="AB22" s="212" t="s">
        <v>71</v>
      </c>
      <c r="AC22" s="185" t="s">
        <v>71</v>
      </c>
      <c r="AD22" s="181" t="s">
        <v>71</v>
      </c>
      <c r="AE22" s="214" t="s">
        <v>71</v>
      </c>
      <c r="AF22" s="335"/>
      <c r="AG22" s="328"/>
      <c r="AH22" s="215" t="s">
        <v>71</v>
      </c>
      <c r="AI22" s="216" t="s">
        <v>71</v>
      </c>
      <c r="AJ22" s="217" t="s">
        <v>135</v>
      </c>
      <c r="AK22" s="218">
        <f t="shared" si="4"/>
        <v>0</v>
      </c>
      <c r="AL22" s="215" t="s">
        <v>71</v>
      </c>
      <c r="AM22" s="216" t="s">
        <v>71</v>
      </c>
      <c r="AN22" s="226" t="s">
        <v>71</v>
      </c>
      <c r="AO22" s="248"/>
      <c r="AP22" s="215" t="s">
        <v>71</v>
      </c>
      <c r="AQ22" s="215" t="s">
        <v>71</v>
      </c>
      <c r="AR22" s="216" t="s">
        <v>71</v>
      </c>
      <c r="AS22" s="222" t="s">
        <v>71</v>
      </c>
      <c r="AT22" s="242">
        <f t="shared" si="8"/>
        <v>0</v>
      </c>
      <c r="AU22" s="65">
        <f t="shared" si="5"/>
        <v>0</v>
      </c>
      <c r="AV22" s="64"/>
      <c r="AW22" s="66" t="e">
        <f t="shared" si="6"/>
        <v>#DIV/0!</v>
      </c>
      <c r="AX22" s="73"/>
      <c r="AY22" s="147"/>
      <c r="AZ22" s="67"/>
      <c r="BB22" s="393"/>
    </row>
    <row r="23" spans="1:54" x14ac:dyDescent="0.2">
      <c r="A23" s="89"/>
      <c r="B23" s="380"/>
      <c r="C23" s="364" t="s">
        <v>33</v>
      </c>
      <c r="D23" s="309"/>
      <c r="E23" s="256"/>
      <c r="F23" s="130"/>
      <c r="G23" s="130"/>
      <c r="H23" s="130"/>
      <c r="I23" s="130"/>
      <c r="J23" s="130"/>
      <c r="K23" s="130"/>
      <c r="L23" s="130"/>
      <c r="M23" s="130"/>
      <c r="N23" s="130"/>
      <c r="O23" s="130"/>
      <c r="P23" s="114">
        <f t="shared" si="0"/>
        <v>0</v>
      </c>
      <c r="Q23" s="237">
        <f>P23+P24</f>
        <v>0</v>
      </c>
      <c r="R23" s="295"/>
      <c r="S23" s="205"/>
      <c r="T23" s="178"/>
      <c r="U23" s="159">
        <f>Q23-R23-S23-T23</f>
        <v>0</v>
      </c>
      <c r="V23" s="200" t="e">
        <f t="shared" si="1"/>
        <v>#DIV/0!</v>
      </c>
      <c r="W23" s="188" t="e">
        <f t="shared" si="2"/>
        <v>#DIV/0!</v>
      </c>
      <c r="X23" s="188" t="e">
        <f t="shared" si="3"/>
        <v>#DIV/0!</v>
      </c>
      <c r="Y23" s="192" t="e">
        <f t="shared" si="7"/>
        <v>#DIV/0!</v>
      </c>
      <c r="Z23" s="275">
        <v>0.1</v>
      </c>
      <c r="AA23" s="98"/>
      <c r="AB23" s="210" t="e">
        <f>R23/(12*(D23-E23+D24-E24))*1000+((Z23)*(F23+0.85*(G23+L23+M23))+(Z24)*(F24+0.85*(G24+L24+M24)))/(12*(D23+D24))*1000</f>
        <v>#DIV/0!</v>
      </c>
      <c r="AC23" s="184" t="e">
        <f>AB23-AD23</f>
        <v>#DIV/0!</v>
      </c>
      <c r="AD23" s="211" t="e">
        <f>(H23+H24+I23+I24)/(12*(D23+D24))*1000</f>
        <v>#DIV/0!</v>
      </c>
      <c r="AE23" s="77" t="e">
        <f>(AA23+AA24)*AB23*0.012</f>
        <v>#DIV/0!</v>
      </c>
      <c r="AF23" s="334"/>
      <c r="AG23" s="327"/>
      <c r="AH23" s="186" t="e">
        <f>AF23+AF24+AG23-AE23</f>
        <v>#DIV/0!</v>
      </c>
      <c r="AI23" s="4" t="e">
        <f>AH23/(12*(AA23+AA24))*1000</f>
        <v>#DIV/0!</v>
      </c>
      <c r="AJ23" s="5" t="e">
        <f>AI23/AD23</f>
        <v>#DIV/0!</v>
      </c>
      <c r="AK23" s="348">
        <f t="shared" si="4"/>
        <v>0</v>
      </c>
      <c r="AL23" s="9" t="e">
        <f>AF23+AF24+AG23-(AK23+AK24)*AB23*0.012</f>
        <v>#DIV/0!</v>
      </c>
      <c r="AM23" s="4" t="e">
        <f>AL23/(12*(AK23+AK24))*1000</f>
        <v>#DIV/0!</v>
      </c>
      <c r="AN23" s="225" t="e">
        <f>AM23/AD23</f>
        <v>#DIV/0!</v>
      </c>
      <c r="AO23" s="229"/>
      <c r="AP23" s="228" t="e">
        <f>(AO23+AO24)/(12*(AK23+AK24))*1000</f>
        <v>#DIV/0!</v>
      </c>
      <c r="AQ23" s="4" t="e">
        <f>AD23+AM23+AP23</f>
        <v>#DIV/0!</v>
      </c>
      <c r="AR23" s="6" t="e">
        <f>(AM23+AP23)/AD23</f>
        <v>#DIV/0!</v>
      </c>
      <c r="AS23" s="221" t="e">
        <f>AQ23/AD23</f>
        <v>#DIV/0!</v>
      </c>
      <c r="AT23" s="241">
        <f t="shared" si="8"/>
        <v>0</v>
      </c>
      <c r="AU23" s="69">
        <f t="shared" si="5"/>
        <v>0</v>
      </c>
      <c r="AV23" s="68"/>
      <c r="AW23" s="70" t="e">
        <f t="shared" si="6"/>
        <v>#DIV/0!</v>
      </c>
      <c r="AX23" s="72"/>
      <c r="AY23" s="309"/>
      <c r="AZ23" s="14" t="e">
        <f>(AT23+AT24+AG23-AX23-AX24)/((AY23+AY24)*12)</f>
        <v>#DIV/0!</v>
      </c>
      <c r="BB23" s="395">
        <f>IF(AF23+AF24+AG23-AX23-AX24&lt;0,AF23+AF24+AG23-AX23-AX24,0)</f>
        <v>0</v>
      </c>
    </row>
    <row r="24" spans="1:54" ht="13.5" thickBot="1" x14ac:dyDescent="0.25">
      <c r="A24" s="90"/>
      <c r="B24" s="377"/>
      <c r="C24" s="365" t="s">
        <v>34</v>
      </c>
      <c r="D24" s="147"/>
      <c r="E24" s="255"/>
      <c r="F24" s="129"/>
      <c r="G24" s="129"/>
      <c r="H24" s="129"/>
      <c r="I24" s="129"/>
      <c r="J24" s="129"/>
      <c r="K24" s="129"/>
      <c r="L24" s="129"/>
      <c r="M24" s="129"/>
      <c r="N24" s="129"/>
      <c r="O24" s="129"/>
      <c r="P24" s="113">
        <f t="shared" si="0"/>
        <v>0</v>
      </c>
      <c r="Q24" s="238" t="s">
        <v>71</v>
      </c>
      <c r="R24" s="289" t="s">
        <v>71</v>
      </c>
      <c r="S24" s="180" t="s">
        <v>71</v>
      </c>
      <c r="T24" s="181" t="s">
        <v>71</v>
      </c>
      <c r="U24" s="181" t="s">
        <v>71</v>
      </c>
      <c r="V24" s="199" t="e">
        <f t="shared" si="1"/>
        <v>#DIV/0!</v>
      </c>
      <c r="W24" s="187" t="e">
        <f t="shared" si="2"/>
        <v>#DIV/0!</v>
      </c>
      <c r="X24" s="187" t="e">
        <f t="shared" si="3"/>
        <v>#DIV/0!</v>
      </c>
      <c r="Y24" s="191" t="e">
        <f t="shared" si="7"/>
        <v>#DIV/0!</v>
      </c>
      <c r="Z24" s="274">
        <v>0.05</v>
      </c>
      <c r="AA24" s="97"/>
      <c r="AB24" s="212" t="s">
        <v>71</v>
      </c>
      <c r="AC24" s="185" t="s">
        <v>71</v>
      </c>
      <c r="AD24" s="181" t="s">
        <v>71</v>
      </c>
      <c r="AE24" s="214" t="s">
        <v>71</v>
      </c>
      <c r="AF24" s="335"/>
      <c r="AG24" s="328"/>
      <c r="AH24" s="215" t="s">
        <v>71</v>
      </c>
      <c r="AI24" s="216" t="s">
        <v>71</v>
      </c>
      <c r="AJ24" s="217" t="s">
        <v>71</v>
      </c>
      <c r="AK24" s="218">
        <f t="shared" si="4"/>
        <v>0</v>
      </c>
      <c r="AL24" s="215" t="s">
        <v>71</v>
      </c>
      <c r="AM24" s="216" t="s">
        <v>71</v>
      </c>
      <c r="AN24" s="226" t="s">
        <v>71</v>
      </c>
      <c r="AO24" s="248"/>
      <c r="AP24" s="215" t="s">
        <v>71</v>
      </c>
      <c r="AQ24" s="215" t="s">
        <v>71</v>
      </c>
      <c r="AR24" s="216" t="s">
        <v>71</v>
      </c>
      <c r="AS24" s="222" t="s">
        <v>71</v>
      </c>
      <c r="AT24" s="242">
        <f t="shared" si="8"/>
        <v>0</v>
      </c>
      <c r="AU24" s="65">
        <f t="shared" si="5"/>
        <v>0</v>
      </c>
      <c r="AV24" s="64"/>
      <c r="AW24" s="66" t="e">
        <f t="shared" si="6"/>
        <v>#DIV/0!</v>
      </c>
      <c r="AX24" s="73"/>
      <c r="AY24" s="147"/>
      <c r="AZ24" s="67"/>
      <c r="BB24" s="393"/>
    </row>
    <row r="25" spans="1:54" x14ac:dyDescent="0.2">
      <c r="A25" s="89"/>
      <c r="B25" s="380"/>
      <c r="C25" s="364" t="s">
        <v>33</v>
      </c>
      <c r="D25" s="309"/>
      <c r="E25" s="256"/>
      <c r="F25" s="130"/>
      <c r="G25" s="130"/>
      <c r="H25" s="130"/>
      <c r="I25" s="130"/>
      <c r="J25" s="130"/>
      <c r="K25" s="130"/>
      <c r="L25" s="130"/>
      <c r="M25" s="130"/>
      <c r="N25" s="130"/>
      <c r="O25" s="130"/>
      <c r="P25" s="114">
        <f t="shared" si="0"/>
        <v>0</v>
      </c>
      <c r="Q25" s="237">
        <f>P25+P26</f>
        <v>0</v>
      </c>
      <c r="R25" s="295"/>
      <c r="S25" s="205"/>
      <c r="T25" s="178"/>
      <c r="U25" s="159">
        <f>Q25-R25-S25-T25</f>
        <v>0</v>
      </c>
      <c r="V25" s="200" t="e">
        <f t="shared" si="1"/>
        <v>#DIV/0!</v>
      </c>
      <c r="W25" s="188" t="e">
        <f t="shared" si="2"/>
        <v>#DIV/0!</v>
      </c>
      <c r="X25" s="188" t="e">
        <f t="shared" si="3"/>
        <v>#DIV/0!</v>
      </c>
      <c r="Y25" s="192" t="e">
        <f t="shared" si="7"/>
        <v>#DIV/0!</v>
      </c>
      <c r="Z25" s="275">
        <v>0.1</v>
      </c>
      <c r="AA25" s="98"/>
      <c r="AB25" s="210" t="e">
        <f>R25/(12*(D25-E25+D26-E26))*1000+((Z25)*(F25+0.85*(G25+L25+M25))+(Z26)*(F26+0.85*(G26+L26+M26)))/(12*(D25+D26))*1000</f>
        <v>#DIV/0!</v>
      </c>
      <c r="AC25" s="184" t="e">
        <f>AB25-AD25</f>
        <v>#DIV/0!</v>
      </c>
      <c r="AD25" s="211" t="e">
        <f>(H25+H26+I25+I26)/(12*(D25+D26))*1000</f>
        <v>#DIV/0!</v>
      </c>
      <c r="AE25" s="77" t="e">
        <f>(AA25+AA26)*AB25*0.012</f>
        <v>#DIV/0!</v>
      </c>
      <c r="AF25" s="334"/>
      <c r="AG25" s="327"/>
      <c r="AH25" s="186" t="e">
        <f>AF25+AF26+AG25-AE25</f>
        <v>#DIV/0!</v>
      </c>
      <c r="AI25" s="4" t="e">
        <f>AH25/(12*(AA25+AA26))*1000</f>
        <v>#DIV/0!</v>
      </c>
      <c r="AJ25" s="5" t="e">
        <f>AI25/AD25</f>
        <v>#DIV/0!</v>
      </c>
      <c r="AK25" s="348">
        <f t="shared" si="4"/>
        <v>0</v>
      </c>
      <c r="AL25" s="9" t="e">
        <f>AF25+AF26+AG25-(AK25+AK26)*AB25*0.012</f>
        <v>#DIV/0!</v>
      </c>
      <c r="AM25" s="4" t="e">
        <f>AL25/(12*(AK25+AK26))*1000</f>
        <v>#DIV/0!</v>
      </c>
      <c r="AN25" s="225" t="e">
        <f>AM25/AD25</f>
        <v>#DIV/0!</v>
      </c>
      <c r="AO25" s="229"/>
      <c r="AP25" s="228" t="e">
        <f>(AO25+AO26)/(12*(AK25+AK26))*1000</f>
        <v>#DIV/0!</v>
      </c>
      <c r="AQ25" s="4" t="e">
        <f>AD25+AM25+AP25</f>
        <v>#DIV/0!</v>
      </c>
      <c r="AR25" s="6" t="e">
        <f>(AM25+AP25)/AD25</f>
        <v>#DIV/0!</v>
      </c>
      <c r="AS25" s="221" t="e">
        <f>AQ25/AD25</f>
        <v>#DIV/0!</v>
      </c>
      <c r="AT25" s="241">
        <f t="shared" si="8"/>
        <v>0</v>
      </c>
      <c r="AU25" s="69">
        <f t="shared" si="5"/>
        <v>0</v>
      </c>
      <c r="AV25" s="68"/>
      <c r="AW25" s="70" t="e">
        <f t="shared" si="6"/>
        <v>#DIV/0!</v>
      </c>
      <c r="AX25" s="72"/>
      <c r="AY25" s="309"/>
      <c r="AZ25" s="14" t="e">
        <f>(AT25+AT26+AG25-AX25-AX26)/((AY25+AY26)*12)</f>
        <v>#DIV/0!</v>
      </c>
      <c r="BB25" s="395">
        <f>IF(AF25+AF26+AG25-AX25-AX26&lt;0,AF25+AF26+AG25-AX25-AX26,0)</f>
        <v>0</v>
      </c>
    </row>
    <row r="26" spans="1:54" ht="13.5" thickBot="1" x14ac:dyDescent="0.25">
      <c r="A26" s="90"/>
      <c r="B26" s="377"/>
      <c r="C26" s="365" t="s">
        <v>34</v>
      </c>
      <c r="D26" s="147"/>
      <c r="E26" s="255"/>
      <c r="F26" s="129"/>
      <c r="G26" s="129"/>
      <c r="H26" s="129"/>
      <c r="I26" s="129"/>
      <c r="J26" s="129"/>
      <c r="K26" s="129"/>
      <c r="L26" s="129"/>
      <c r="M26" s="129"/>
      <c r="N26" s="129"/>
      <c r="O26" s="129"/>
      <c r="P26" s="113">
        <f t="shared" si="0"/>
        <v>0</v>
      </c>
      <c r="Q26" s="238" t="s">
        <v>71</v>
      </c>
      <c r="R26" s="289"/>
      <c r="S26" s="180"/>
      <c r="T26" s="181"/>
      <c r="U26" s="181" t="s">
        <v>71</v>
      </c>
      <c r="V26" s="199" t="e">
        <f t="shared" si="1"/>
        <v>#DIV/0!</v>
      </c>
      <c r="W26" s="187" t="e">
        <f t="shared" si="2"/>
        <v>#DIV/0!</v>
      </c>
      <c r="X26" s="187" t="e">
        <f t="shared" si="3"/>
        <v>#DIV/0!</v>
      </c>
      <c r="Y26" s="191" t="e">
        <f t="shared" si="7"/>
        <v>#DIV/0!</v>
      </c>
      <c r="Z26" s="274">
        <v>0.05</v>
      </c>
      <c r="AA26" s="97"/>
      <c r="AB26" s="212" t="s">
        <v>71</v>
      </c>
      <c r="AC26" s="185" t="s">
        <v>71</v>
      </c>
      <c r="AD26" s="181" t="s">
        <v>71</v>
      </c>
      <c r="AE26" s="214" t="s">
        <v>71</v>
      </c>
      <c r="AF26" s="335"/>
      <c r="AG26" s="328"/>
      <c r="AH26" s="215" t="s">
        <v>71</v>
      </c>
      <c r="AI26" s="216" t="s">
        <v>71</v>
      </c>
      <c r="AJ26" s="217" t="s">
        <v>71</v>
      </c>
      <c r="AK26" s="218">
        <f t="shared" si="4"/>
        <v>0</v>
      </c>
      <c r="AL26" s="215" t="s">
        <v>71</v>
      </c>
      <c r="AM26" s="216" t="s">
        <v>71</v>
      </c>
      <c r="AN26" s="226" t="s">
        <v>71</v>
      </c>
      <c r="AO26" s="248"/>
      <c r="AP26" s="215" t="s">
        <v>71</v>
      </c>
      <c r="AQ26" s="215" t="s">
        <v>71</v>
      </c>
      <c r="AR26" s="216" t="s">
        <v>71</v>
      </c>
      <c r="AS26" s="222" t="s">
        <v>71</v>
      </c>
      <c r="AT26" s="242">
        <f t="shared" si="8"/>
        <v>0</v>
      </c>
      <c r="AU26" s="65">
        <f t="shared" si="5"/>
        <v>0</v>
      </c>
      <c r="AV26" s="64"/>
      <c r="AW26" s="66" t="e">
        <f t="shared" si="6"/>
        <v>#DIV/0!</v>
      </c>
      <c r="AX26" s="73"/>
      <c r="AY26" s="147"/>
      <c r="AZ26" s="67"/>
      <c r="BB26" s="393"/>
    </row>
    <row r="27" spans="1:54" x14ac:dyDescent="0.2">
      <c r="A27" s="89"/>
      <c r="B27" s="380"/>
      <c r="C27" s="364" t="s">
        <v>33</v>
      </c>
      <c r="D27" s="309"/>
      <c r="E27" s="256"/>
      <c r="F27" s="130"/>
      <c r="G27" s="130"/>
      <c r="H27" s="130"/>
      <c r="I27" s="130"/>
      <c r="J27" s="130"/>
      <c r="K27" s="130"/>
      <c r="L27" s="130"/>
      <c r="M27" s="130"/>
      <c r="N27" s="130"/>
      <c r="O27" s="130"/>
      <c r="P27" s="114">
        <f t="shared" si="0"/>
        <v>0</v>
      </c>
      <c r="Q27" s="237">
        <f>P27+P28</f>
        <v>0</v>
      </c>
      <c r="R27" s="295"/>
      <c r="S27" s="205"/>
      <c r="T27" s="178"/>
      <c r="U27" s="159">
        <f>Q27-R27-S27-T27</f>
        <v>0</v>
      </c>
      <c r="V27" s="200" t="e">
        <f t="shared" si="1"/>
        <v>#DIV/0!</v>
      </c>
      <c r="W27" s="188" t="e">
        <f t="shared" si="2"/>
        <v>#DIV/0!</v>
      </c>
      <c r="X27" s="188" t="e">
        <f t="shared" si="3"/>
        <v>#DIV/0!</v>
      </c>
      <c r="Y27" s="192" t="e">
        <f t="shared" si="7"/>
        <v>#DIV/0!</v>
      </c>
      <c r="Z27" s="275">
        <v>0.1</v>
      </c>
      <c r="AA27" s="98"/>
      <c r="AB27" s="210" t="e">
        <f>R27/(12*(D27-E27+D28-E28))*1000+((Z27)*(F27+0.85*(G27+L27+M27))+(Z28)*(F28+0.85*(G28+L28+M28)))/(12*(D27+D28))*1000</f>
        <v>#DIV/0!</v>
      </c>
      <c r="AC27" s="184" t="e">
        <f>AB27-AD27</f>
        <v>#DIV/0!</v>
      </c>
      <c r="AD27" s="211" t="e">
        <f>(H27+H28+I27+I28)/(12*(D27+D28))*1000</f>
        <v>#DIV/0!</v>
      </c>
      <c r="AE27" s="77" t="e">
        <f>(AA27+AA28)*AB27*0.012</f>
        <v>#DIV/0!</v>
      </c>
      <c r="AF27" s="334"/>
      <c r="AG27" s="327"/>
      <c r="AH27" s="186" t="e">
        <f>AF27+AF28+AG27-AE27</f>
        <v>#DIV/0!</v>
      </c>
      <c r="AI27" s="4" t="e">
        <f>AH27/(12*(AA27+AA28))*1000</f>
        <v>#DIV/0!</v>
      </c>
      <c r="AJ27" s="5" t="e">
        <f>AI27/AD27</f>
        <v>#DIV/0!</v>
      </c>
      <c r="AK27" s="348">
        <f t="shared" si="4"/>
        <v>0</v>
      </c>
      <c r="AL27" s="9" t="e">
        <f>AF27+AF28+AG27-(AK27+AK28)*AB27*0.012</f>
        <v>#DIV/0!</v>
      </c>
      <c r="AM27" s="4" t="e">
        <f>AL27/(12*(AK27+AK28))*1000</f>
        <v>#DIV/0!</v>
      </c>
      <c r="AN27" s="225" t="e">
        <f>AM27/AD27</f>
        <v>#DIV/0!</v>
      </c>
      <c r="AO27" s="229"/>
      <c r="AP27" s="228" t="e">
        <f>(AO27+AO28)/(12*(AK27+AK28))*1000</f>
        <v>#DIV/0!</v>
      </c>
      <c r="AQ27" s="4" t="e">
        <f>AD27+AM27+AP27</f>
        <v>#DIV/0!</v>
      </c>
      <c r="AR27" s="6" t="e">
        <f>(AM27+AP27)/AD27</f>
        <v>#DIV/0!</v>
      </c>
      <c r="AS27" s="221" t="e">
        <f>AQ27/AD27</f>
        <v>#DIV/0!</v>
      </c>
      <c r="AT27" s="241">
        <f t="shared" si="8"/>
        <v>0</v>
      </c>
      <c r="AU27" s="69">
        <f t="shared" si="5"/>
        <v>0</v>
      </c>
      <c r="AV27" s="68"/>
      <c r="AW27" s="70" t="e">
        <f t="shared" si="6"/>
        <v>#DIV/0!</v>
      </c>
      <c r="AX27" s="72"/>
      <c r="AY27" s="309"/>
      <c r="AZ27" s="14" t="e">
        <f>(AT27+AT28+AG27-AX27-AX28)/((AY27+AY28)*12)</f>
        <v>#DIV/0!</v>
      </c>
      <c r="BB27" s="395">
        <f>IF(AF27+AF28+AG27-AX27-AX28&lt;0,AF27+AF28+AG27-AX27-AX28,0)</f>
        <v>0</v>
      </c>
    </row>
    <row r="28" spans="1:54" ht="13.5" thickBot="1" x14ac:dyDescent="0.25">
      <c r="A28" s="90"/>
      <c r="B28" s="377"/>
      <c r="C28" s="365" t="s">
        <v>34</v>
      </c>
      <c r="D28" s="147"/>
      <c r="E28" s="255"/>
      <c r="F28" s="129"/>
      <c r="G28" s="129"/>
      <c r="H28" s="129"/>
      <c r="I28" s="129"/>
      <c r="J28" s="129"/>
      <c r="K28" s="129"/>
      <c r="L28" s="129"/>
      <c r="M28" s="129"/>
      <c r="N28" s="129"/>
      <c r="O28" s="129"/>
      <c r="P28" s="113">
        <f t="shared" si="0"/>
        <v>0</v>
      </c>
      <c r="Q28" s="238" t="s">
        <v>71</v>
      </c>
      <c r="R28" s="289" t="s">
        <v>71</v>
      </c>
      <c r="S28" s="180" t="s">
        <v>71</v>
      </c>
      <c r="T28" s="181" t="s">
        <v>71</v>
      </c>
      <c r="U28" s="181" t="s">
        <v>71</v>
      </c>
      <c r="V28" s="199" t="e">
        <f t="shared" si="1"/>
        <v>#DIV/0!</v>
      </c>
      <c r="W28" s="187" t="e">
        <f t="shared" si="2"/>
        <v>#DIV/0!</v>
      </c>
      <c r="X28" s="187" t="e">
        <f t="shared" si="3"/>
        <v>#DIV/0!</v>
      </c>
      <c r="Y28" s="191" t="e">
        <f t="shared" si="7"/>
        <v>#DIV/0!</v>
      </c>
      <c r="Z28" s="274">
        <v>0.05</v>
      </c>
      <c r="AA28" s="97"/>
      <c r="AB28" s="212" t="s">
        <v>71</v>
      </c>
      <c r="AC28" s="185" t="s">
        <v>71</v>
      </c>
      <c r="AD28" s="181" t="s">
        <v>71</v>
      </c>
      <c r="AE28" s="214" t="s">
        <v>71</v>
      </c>
      <c r="AF28" s="335"/>
      <c r="AG28" s="328"/>
      <c r="AH28" s="215" t="s">
        <v>71</v>
      </c>
      <c r="AI28" s="216" t="s">
        <v>71</v>
      </c>
      <c r="AJ28" s="217" t="s">
        <v>71</v>
      </c>
      <c r="AK28" s="218">
        <f t="shared" si="4"/>
        <v>0</v>
      </c>
      <c r="AL28" s="215" t="s">
        <v>71</v>
      </c>
      <c r="AM28" s="216" t="s">
        <v>71</v>
      </c>
      <c r="AN28" s="226" t="s">
        <v>71</v>
      </c>
      <c r="AO28" s="248"/>
      <c r="AP28" s="215" t="s">
        <v>71</v>
      </c>
      <c r="AQ28" s="215" t="s">
        <v>71</v>
      </c>
      <c r="AR28" s="216" t="s">
        <v>71</v>
      </c>
      <c r="AS28" s="222" t="s">
        <v>71</v>
      </c>
      <c r="AT28" s="242">
        <f t="shared" si="8"/>
        <v>0</v>
      </c>
      <c r="AU28" s="65">
        <f t="shared" si="5"/>
        <v>0</v>
      </c>
      <c r="AV28" s="64"/>
      <c r="AW28" s="66" t="e">
        <f t="shared" si="6"/>
        <v>#DIV/0!</v>
      </c>
      <c r="AX28" s="73"/>
      <c r="AY28" s="147"/>
      <c r="AZ28" s="67"/>
      <c r="BB28" s="393"/>
    </row>
    <row r="29" spans="1:54" x14ac:dyDescent="0.2">
      <c r="A29" s="89"/>
      <c r="B29" s="380"/>
      <c r="C29" s="364" t="s">
        <v>33</v>
      </c>
      <c r="D29" s="309"/>
      <c r="E29" s="256"/>
      <c r="F29" s="130"/>
      <c r="G29" s="130"/>
      <c r="H29" s="130"/>
      <c r="I29" s="130"/>
      <c r="J29" s="130"/>
      <c r="K29" s="130"/>
      <c r="L29" s="130"/>
      <c r="M29" s="130"/>
      <c r="N29" s="130"/>
      <c r="O29" s="130"/>
      <c r="P29" s="114">
        <f t="shared" si="0"/>
        <v>0</v>
      </c>
      <c r="Q29" s="237">
        <f>P29+P30</f>
        <v>0</v>
      </c>
      <c r="R29" s="295"/>
      <c r="S29" s="205"/>
      <c r="T29" s="178"/>
      <c r="U29" s="159">
        <f>Q29-R29-S29-T29</f>
        <v>0</v>
      </c>
      <c r="V29" s="200" t="e">
        <f t="shared" si="1"/>
        <v>#DIV/0!</v>
      </c>
      <c r="W29" s="188" t="e">
        <f t="shared" si="2"/>
        <v>#DIV/0!</v>
      </c>
      <c r="X29" s="188" t="e">
        <f t="shared" si="3"/>
        <v>#DIV/0!</v>
      </c>
      <c r="Y29" s="192" t="e">
        <f t="shared" si="7"/>
        <v>#DIV/0!</v>
      </c>
      <c r="Z29" s="275">
        <v>0.1</v>
      </c>
      <c r="AA29" s="98"/>
      <c r="AB29" s="210" t="e">
        <f>R29/(12*(D29-E29+D30-E30))*1000+((Z29)*(F29+0.85*(G29+L29+M29))+(Z30)*(F30+0.85*(G30+L30+M30)))/(12*(D29+D30))*1000</f>
        <v>#DIV/0!</v>
      </c>
      <c r="AC29" s="184" t="e">
        <f>AB29-AD29</f>
        <v>#DIV/0!</v>
      </c>
      <c r="AD29" s="211" t="e">
        <f>(H29+H30+I29+I30)/(12*(D29+D30))*1000</f>
        <v>#DIV/0!</v>
      </c>
      <c r="AE29" s="77" t="e">
        <f>(AA29+AA30)*AB29*0.012</f>
        <v>#DIV/0!</v>
      </c>
      <c r="AF29" s="334"/>
      <c r="AG29" s="327"/>
      <c r="AH29" s="186" t="e">
        <f>AF29+AF30+AG29-AE29</f>
        <v>#DIV/0!</v>
      </c>
      <c r="AI29" s="4" t="e">
        <f>AH29/(12*(AA29+AA30))*1000</f>
        <v>#DIV/0!</v>
      </c>
      <c r="AJ29" s="5" t="e">
        <f>AI29/AD29</f>
        <v>#DIV/0!</v>
      </c>
      <c r="AK29" s="348">
        <f t="shared" si="4"/>
        <v>0</v>
      </c>
      <c r="AL29" s="9" t="e">
        <f>AF29+AF30+AG29-(AK29+AK30)*AB29*0.012</f>
        <v>#DIV/0!</v>
      </c>
      <c r="AM29" s="4" t="e">
        <f>AL29/(12*(AK29+AK30))*1000</f>
        <v>#DIV/0!</v>
      </c>
      <c r="AN29" s="225" t="e">
        <f>AM29/AD29</f>
        <v>#DIV/0!</v>
      </c>
      <c r="AO29" s="229"/>
      <c r="AP29" s="228" t="e">
        <f>(AO29+AO30)/(12*(AK29+AK30))*1000</f>
        <v>#DIV/0!</v>
      </c>
      <c r="AQ29" s="4" t="e">
        <f>AD29+AM29+AP29</f>
        <v>#DIV/0!</v>
      </c>
      <c r="AR29" s="6" t="e">
        <f>(AM29+AP29)/AD29</f>
        <v>#DIV/0!</v>
      </c>
      <c r="AS29" s="221" t="e">
        <f>AQ29/AD29</f>
        <v>#DIV/0!</v>
      </c>
      <c r="AT29" s="241">
        <f t="shared" si="8"/>
        <v>0</v>
      </c>
      <c r="AU29" s="69">
        <f t="shared" si="5"/>
        <v>0</v>
      </c>
      <c r="AV29" s="68"/>
      <c r="AW29" s="70" t="e">
        <f t="shared" si="6"/>
        <v>#DIV/0!</v>
      </c>
      <c r="AX29" s="72"/>
      <c r="AY29" s="309"/>
      <c r="AZ29" s="14" t="e">
        <f>(AT29+AT30+AG29-AX29-AX30)/((AY29+AY30)*12)</f>
        <v>#DIV/0!</v>
      </c>
      <c r="BB29" s="395">
        <f>IF(AF29+AF30+AG29-AX29-AX30&lt;0,AF29+AF30+AG29-AX29-AX30,0)</f>
        <v>0</v>
      </c>
    </row>
    <row r="30" spans="1:54" ht="13.5" thickBot="1" x14ac:dyDescent="0.25">
      <c r="A30" s="90"/>
      <c r="B30" s="377"/>
      <c r="C30" s="365" t="s">
        <v>34</v>
      </c>
      <c r="D30" s="147"/>
      <c r="E30" s="255"/>
      <c r="F30" s="129"/>
      <c r="G30" s="129"/>
      <c r="H30" s="129"/>
      <c r="I30" s="129"/>
      <c r="J30" s="129"/>
      <c r="K30" s="129"/>
      <c r="L30" s="129"/>
      <c r="M30" s="129"/>
      <c r="N30" s="129"/>
      <c r="O30" s="129"/>
      <c r="P30" s="113">
        <f t="shared" si="0"/>
        <v>0</v>
      </c>
      <c r="Q30" s="238" t="s">
        <v>71</v>
      </c>
      <c r="R30" s="289" t="s">
        <v>71</v>
      </c>
      <c r="S30" s="180" t="s">
        <v>71</v>
      </c>
      <c r="T30" s="181" t="s">
        <v>71</v>
      </c>
      <c r="U30" s="181" t="s">
        <v>71</v>
      </c>
      <c r="V30" s="199" t="e">
        <f t="shared" si="1"/>
        <v>#DIV/0!</v>
      </c>
      <c r="W30" s="187" t="e">
        <f t="shared" si="2"/>
        <v>#DIV/0!</v>
      </c>
      <c r="X30" s="187" t="e">
        <f t="shared" si="3"/>
        <v>#DIV/0!</v>
      </c>
      <c r="Y30" s="191" t="e">
        <f t="shared" si="7"/>
        <v>#DIV/0!</v>
      </c>
      <c r="Z30" s="274">
        <v>0.05</v>
      </c>
      <c r="AA30" s="97"/>
      <c r="AB30" s="212" t="s">
        <v>71</v>
      </c>
      <c r="AC30" s="185" t="s">
        <v>71</v>
      </c>
      <c r="AD30" s="181" t="s">
        <v>71</v>
      </c>
      <c r="AE30" s="214" t="s">
        <v>71</v>
      </c>
      <c r="AF30" s="335"/>
      <c r="AG30" s="328"/>
      <c r="AH30" s="215" t="s">
        <v>71</v>
      </c>
      <c r="AI30" s="216" t="s">
        <v>71</v>
      </c>
      <c r="AJ30" s="217" t="s">
        <v>71</v>
      </c>
      <c r="AK30" s="218">
        <f t="shared" si="4"/>
        <v>0</v>
      </c>
      <c r="AL30" s="215" t="s">
        <v>71</v>
      </c>
      <c r="AM30" s="216" t="s">
        <v>71</v>
      </c>
      <c r="AN30" s="226" t="s">
        <v>71</v>
      </c>
      <c r="AO30" s="248"/>
      <c r="AP30" s="215" t="s">
        <v>71</v>
      </c>
      <c r="AQ30" s="215" t="s">
        <v>71</v>
      </c>
      <c r="AR30" s="216" t="s">
        <v>71</v>
      </c>
      <c r="AS30" s="222" t="s">
        <v>71</v>
      </c>
      <c r="AT30" s="242">
        <f t="shared" si="8"/>
        <v>0</v>
      </c>
      <c r="AU30" s="65">
        <f t="shared" si="5"/>
        <v>0</v>
      </c>
      <c r="AV30" s="64"/>
      <c r="AW30" s="66" t="e">
        <f t="shared" si="6"/>
        <v>#DIV/0!</v>
      </c>
      <c r="AX30" s="73"/>
      <c r="AY30" s="147"/>
      <c r="AZ30" s="67"/>
      <c r="BB30" s="393"/>
    </row>
    <row r="31" spans="1:54" x14ac:dyDescent="0.2">
      <c r="A31" s="89"/>
      <c r="B31" s="380"/>
      <c r="C31" s="364" t="s">
        <v>33</v>
      </c>
      <c r="D31" s="309"/>
      <c r="E31" s="256"/>
      <c r="F31" s="130"/>
      <c r="G31" s="130"/>
      <c r="H31" s="130"/>
      <c r="I31" s="130"/>
      <c r="J31" s="130"/>
      <c r="K31" s="130"/>
      <c r="L31" s="130"/>
      <c r="M31" s="130"/>
      <c r="N31" s="130"/>
      <c r="O31" s="130"/>
      <c r="P31" s="114">
        <f t="shared" si="0"/>
        <v>0</v>
      </c>
      <c r="Q31" s="237">
        <f>P31+P32</f>
        <v>0</v>
      </c>
      <c r="R31" s="306"/>
      <c r="S31" s="205"/>
      <c r="T31" s="178"/>
      <c r="U31" s="159">
        <f>Q31-R31-S31-T31</f>
        <v>0</v>
      </c>
      <c r="V31" s="200" t="e">
        <f t="shared" si="1"/>
        <v>#DIV/0!</v>
      </c>
      <c r="W31" s="188" t="e">
        <f t="shared" si="2"/>
        <v>#DIV/0!</v>
      </c>
      <c r="X31" s="188" t="e">
        <f t="shared" si="3"/>
        <v>#DIV/0!</v>
      </c>
      <c r="Y31" s="192" t="e">
        <f t="shared" si="7"/>
        <v>#DIV/0!</v>
      </c>
      <c r="Z31" s="275">
        <v>0.1</v>
      </c>
      <c r="AA31" s="337"/>
      <c r="AB31" s="210" t="e">
        <f>R31/(12*(D31-E31+D32-E32))*1000+((Z31)*(F31+0.85*(G31+L31+M31))+(Z32)*(F32+0.85*(G32+L32+M32)))/(12*(D31+D32))*1000</f>
        <v>#DIV/0!</v>
      </c>
      <c r="AC31" s="184" t="e">
        <f>AB31-AD31</f>
        <v>#DIV/0!</v>
      </c>
      <c r="AD31" s="211" t="e">
        <f>(H31+H32+I31+I32)/(12*(D31+D32))*1000</f>
        <v>#DIV/0!</v>
      </c>
      <c r="AE31" s="77" t="e">
        <f>(AA31+AA32)*AB31*0.012</f>
        <v>#DIV/0!</v>
      </c>
      <c r="AF31" s="334"/>
      <c r="AG31" s="327"/>
      <c r="AH31" s="186" t="e">
        <f>AF31+AF32+AG31-AE31</f>
        <v>#DIV/0!</v>
      </c>
      <c r="AI31" s="4" t="e">
        <f>AH31/(12*(AA31+AA32))*1000</f>
        <v>#DIV/0!</v>
      </c>
      <c r="AJ31" s="5" t="e">
        <f>AI31/AD31</f>
        <v>#DIV/0!</v>
      </c>
      <c r="AK31" s="348">
        <f t="shared" si="4"/>
        <v>0</v>
      </c>
      <c r="AL31" s="9" t="e">
        <f>AF31+AF32+AG31-(AK31+AK32)*AB31*0.012</f>
        <v>#DIV/0!</v>
      </c>
      <c r="AM31" s="4" t="e">
        <f>AL31/(12*(AK31+AK32))*1000</f>
        <v>#DIV/0!</v>
      </c>
      <c r="AN31" s="225" t="e">
        <f>AM31/AD31</f>
        <v>#DIV/0!</v>
      </c>
      <c r="AO31" s="229"/>
      <c r="AP31" s="228" t="e">
        <f>(AO31+AO32)/(12*(AK31+AK32))*1000</f>
        <v>#DIV/0!</v>
      </c>
      <c r="AQ31" s="4" t="e">
        <f>AD31+AM31+AP31</f>
        <v>#DIV/0!</v>
      </c>
      <c r="AR31" s="6" t="e">
        <f>(AM31+AP31)/AD31</f>
        <v>#DIV/0!</v>
      </c>
      <c r="AS31" s="221" t="e">
        <f>AQ31/AD31</f>
        <v>#DIV/0!</v>
      </c>
      <c r="AT31" s="241">
        <f t="shared" si="8"/>
        <v>0</v>
      </c>
      <c r="AU31" s="69">
        <f t="shared" si="5"/>
        <v>0</v>
      </c>
      <c r="AV31" s="68"/>
      <c r="AW31" s="70" t="e">
        <f t="shared" si="6"/>
        <v>#DIV/0!</v>
      </c>
      <c r="AX31" s="72"/>
      <c r="AY31" s="309"/>
      <c r="AZ31" s="14" t="e">
        <f>(AT31+AT32+AG31-AX31-AX32)/((AY31+AY32)*12)</f>
        <v>#DIV/0!</v>
      </c>
      <c r="BB31" s="395">
        <f>IF(AF31+AF32+AG31-AX31-AX32&lt;0,AF31+AF32+AG31-AX31-AX32,0)</f>
        <v>0</v>
      </c>
    </row>
    <row r="32" spans="1:54" ht="13.5" thickBot="1" x14ac:dyDescent="0.25">
      <c r="A32" s="90"/>
      <c r="B32" s="377"/>
      <c r="C32" s="365" t="s">
        <v>34</v>
      </c>
      <c r="D32" s="147"/>
      <c r="E32" s="255"/>
      <c r="F32" s="129"/>
      <c r="G32" s="129"/>
      <c r="H32" s="129"/>
      <c r="I32" s="129"/>
      <c r="J32" s="129"/>
      <c r="K32" s="129"/>
      <c r="L32" s="129"/>
      <c r="M32" s="129"/>
      <c r="N32" s="129"/>
      <c r="O32" s="129"/>
      <c r="P32" s="113">
        <f t="shared" si="0"/>
        <v>0</v>
      </c>
      <c r="Q32" s="238" t="s">
        <v>71</v>
      </c>
      <c r="R32" s="289" t="s">
        <v>71</v>
      </c>
      <c r="S32" s="180" t="s">
        <v>71</v>
      </c>
      <c r="T32" s="181" t="s">
        <v>71</v>
      </c>
      <c r="U32" s="181" t="s">
        <v>71</v>
      </c>
      <c r="V32" s="199" t="e">
        <f t="shared" si="1"/>
        <v>#DIV/0!</v>
      </c>
      <c r="W32" s="187" t="e">
        <f t="shared" si="2"/>
        <v>#DIV/0!</v>
      </c>
      <c r="X32" s="187" t="e">
        <f t="shared" si="3"/>
        <v>#DIV/0!</v>
      </c>
      <c r="Y32" s="191" t="e">
        <f t="shared" si="7"/>
        <v>#DIV/0!</v>
      </c>
      <c r="Z32" s="274">
        <v>0.05</v>
      </c>
      <c r="AA32" s="97"/>
      <c r="AB32" s="212" t="s">
        <v>71</v>
      </c>
      <c r="AC32" s="185" t="s">
        <v>71</v>
      </c>
      <c r="AD32" s="181" t="s">
        <v>71</v>
      </c>
      <c r="AE32" s="214" t="s">
        <v>71</v>
      </c>
      <c r="AF32" s="335"/>
      <c r="AG32" s="328"/>
      <c r="AH32" s="215" t="s">
        <v>71</v>
      </c>
      <c r="AI32" s="216" t="s">
        <v>71</v>
      </c>
      <c r="AJ32" s="217" t="s">
        <v>71</v>
      </c>
      <c r="AK32" s="218">
        <f t="shared" si="4"/>
        <v>0</v>
      </c>
      <c r="AL32" s="215" t="s">
        <v>71</v>
      </c>
      <c r="AM32" s="216" t="s">
        <v>71</v>
      </c>
      <c r="AN32" s="226" t="s">
        <v>71</v>
      </c>
      <c r="AO32" s="248"/>
      <c r="AP32" s="215" t="s">
        <v>71</v>
      </c>
      <c r="AQ32" s="215" t="s">
        <v>71</v>
      </c>
      <c r="AR32" s="216" t="s">
        <v>71</v>
      </c>
      <c r="AS32" s="222" t="s">
        <v>71</v>
      </c>
      <c r="AT32" s="242">
        <f t="shared" si="8"/>
        <v>0</v>
      </c>
      <c r="AU32" s="65">
        <f t="shared" si="5"/>
        <v>0</v>
      </c>
      <c r="AV32" s="64"/>
      <c r="AW32" s="66" t="e">
        <f t="shared" si="6"/>
        <v>#DIV/0!</v>
      </c>
      <c r="AX32" s="73"/>
      <c r="AY32" s="147"/>
      <c r="AZ32" s="67"/>
      <c r="BB32" s="393"/>
    </row>
    <row r="33" spans="1:54" x14ac:dyDescent="0.2">
      <c r="A33" s="89"/>
      <c r="B33" s="380"/>
      <c r="C33" s="364" t="s">
        <v>33</v>
      </c>
      <c r="D33" s="309"/>
      <c r="E33" s="256"/>
      <c r="F33" s="130"/>
      <c r="G33" s="130"/>
      <c r="H33" s="130"/>
      <c r="I33" s="130"/>
      <c r="J33" s="130"/>
      <c r="K33" s="130"/>
      <c r="L33" s="130"/>
      <c r="M33" s="130"/>
      <c r="N33" s="130"/>
      <c r="O33" s="130"/>
      <c r="P33" s="114">
        <f t="shared" ref="P33:P60" si="9">SUM(F33:O33)</f>
        <v>0</v>
      </c>
      <c r="Q33" s="237">
        <f>P33+P34</f>
        <v>0</v>
      </c>
      <c r="R33" s="295"/>
      <c r="S33" s="205"/>
      <c r="T33" s="178"/>
      <c r="U33" s="159">
        <f>Q33-R33-S33-T33</f>
        <v>0</v>
      </c>
      <c r="V33" s="200" t="e">
        <f t="shared" ref="V33:V62" si="10">P33/(12*D33)*1000</f>
        <v>#DIV/0!</v>
      </c>
      <c r="W33" s="188" t="e">
        <f t="shared" si="2"/>
        <v>#DIV/0!</v>
      </c>
      <c r="X33" s="188" t="e">
        <f t="shared" si="3"/>
        <v>#DIV/0!</v>
      </c>
      <c r="Y33" s="192" t="e">
        <f t="shared" si="7"/>
        <v>#DIV/0!</v>
      </c>
      <c r="Z33" s="275">
        <v>0.1</v>
      </c>
      <c r="AA33" s="98"/>
      <c r="AB33" s="210" t="e">
        <f>R33/(12*(D33-E33+D34-E34))*1000+((Z33)*(F33+0.85*(G33+L33+M33))+(Z34)*(F34+0.85*(G34+L34+M34)))/(12*(D33+D34))*1000</f>
        <v>#DIV/0!</v>
      </c>
      <c r="AC33" s="184" t="e">
        <f>AB33-AD33</f>
        <v>#DIV/0!</v>
      </c>
      <c r="AD33" s="211" t="e">
        <f>(H33+H34+I33+I34)/(12*(D33+D34))*1000</f>
        <v>#DIV/0!</v>
      </c>
      <c r="AE33" s="77" t="e">
        <f>(AA33+AA34)*AB33*0.012</f>
        <v>#DIV/0!</v>
      </c>
      <c r="AF33" s="334"/>
      <c r="AG33" s="327"/>
      <c r="AH33" s="186" t="e">
        <f>AF33+AF34+AG33-AE33</f>
        <v>#DIV/0!</v>
      </c>
      <c r="AI33" s="4" t="e">
        <f>AH33/(12*(AA33+AA34))*1000</f>
        <v>#DIV/0!</v>
      </c>
      <c r="AJ33" s="5" t="e">
        <f>AI33/AD33</f>
        <v>#DIV/0!</v>
      </c>
      <c r="AK33" s="348">
        <f t="shared" si="4"/>
        <v>0</v>
      </c>
      <c r="AL33" s="9" t="e">
        <f>AF33+AF34+AG33-(AK33+AK34)*AB33*0.012</f>
        <v>#DIV/0!</v>
      </c>
      <c r="AM33" s="4" t="e">
        <f>AL33/(12*(AK33+AK34))*1000</f>
        <v>#DIV/0!</v>
      </c>
      <c r="AN33" s="225" t="e">
        <f>AM33/AD33</f>
        <v>#DIV/0!</v>
      </c>
      <c r="AO33" s="229"/>
      <c r="AP33" s="228" t="e">
        <f>(AO33+AO34)/(12*(AK33+AK34))*1000</f>
        <v>#DIV/0!</v>
      </c>
      <c r="AQ33" s="4" t="e">
        <f>AD33+AM33+AP33</f>
        <v>#DIV/0!</v>
      </c>
      <c r="AR33" s="6" t="e">
        <f>(AM33+AP33)/AD33</f>
        <v>#DIV/0!</v>
      </c>
      <c r="AS33" s="221" t="e">
        <f>AQ33/AD33</f>
        <v>#DIV/0!</v>
      </c>
      <c r="AT33" s="241">
        <f t="shared" si="8"/>
        <v>0</v>
      </c>
      <c r="AU33" s="69">
        <f t="shared" ref="AU33:AU62" si="11">H33+I33</f>
        <v>0</v>
      </c>
      <c r="AV33" s="68"/>
      <c r="AW33" s="70" t="e">
        <f t="shared" si="6"/>
        <v>#DIV/0!</v>
      </c>
      <c r="AX33" s="72"/>
      <c r="AY33" s="309"/>
      <c r="AZ33" s="14" t="e">
        <f>(AT33+AT34+AG33-AX33-AX34)/((AY33+AY34)*12)</f>
        <v>#DIV/0!</v>
      </c>
      <c r="BB33" s="395">
        <f>IF(AF33+AF34+AG33-AX33-AX34&lt;0,AF33+AF34+AG33-AX33-AX34,0)</f>
        <v>0</v>
      </c>
    </row>
    <row r="34" spans="1:54" ht="13.5" thickBot="1" x14ac:dyDescent="0.25">
      <c r="A34" s="90"/>
      <c r="B34" s="377"/>
      <c r="C34" s="365" t="s">
        <v>34</v>
      </c>
      <c r="D34" s="147"/>
      <c r="E34" s="255"/>
      <c r="F34" s="129"/>
      <c r="G34" s="129"/>
      <c r="H34" s="129"/>
      <c r="I34" s="129"/>
      <c r="J34" s="129"/>
      <c r="K34" s="129"/>
      <c r="L34" s="129"/>
      <c r="M34" s="129"/>
      <c r="N34" s="129"/>
      <c r="O34" s="129"/>
      <c r="P34" s="113">
        <f t="shared" si="9"/>
        <v>0</v>
      </c>
      <c r="Q34" s="238" t="s">
        <v>71</v>
      </c>
      <c r="R34" s="289" t="s">
        <v>71</v>
      </c>
      <c r="S34" s="180" t="s">
        <v>71</v>
      </c>
      <c r="T34" s="181" t="s">
        <v>71</v>
      </c>
      <c r="U34" s="181" t="s">
        <v>71</v>
      </c>
      <c r="V34" s="199" t="e">
        <f t="shared" si="10"/>
        <v>#DIV/0!</v>
      </c>
      <c r="W34" s="187" t="e">
        <f t="shared" si="2"/>
        <v>#DIV/0!</v>
      </c>
      <c r="X34" s="187" t="e">
        <f t="shared" si="3"/>
        <v>#DIV/0!</v>
      </c>
      <c r="Y34" s="191" t="e">
        <f t="shared" si="7"/>
        <v>#DIV/0!</v>
      </c>
      <c r="Z34" s="274">
        <v>0.05</v>
      </c>
      <c r="AA34" s="351"/>
      <c r="AB34" s="212" t="s">
        <v>71</v>
      </c>
      <c r="AC34" s="185" t="s">
        <v>71</v>
      </c>
      <c r="AD34" s="181" t="s">
        <v>71</v>
      </c>
      <c r="AE34" s="214" t="s">
        <v>71</v>
      </c>
      <c r="AF34" s="335"/>
      <c r="AG34" s="328"/>
      <c r="AH34" s="215" t="s">
        <v>71</v>
      </c>
      <c r="AI34" s="216" t="s">
        <v>71</v>
      </c>
      <c r="AJ34" s="217" t="s">
        <v>71</v>
      </c>
      <c r="AK34" s="218">
        <f t="shared" si="4"/>
        <v>0</v>
      </c>
      <c r="AL34" s="215" t="s">
        <v>71</v>
      </c>
      <c r="AM34" s="216" t="s">
        <v>71</v>
      </c>
      <c r="AN34" s="226" t="s">
        <v>71</v>
      </c>
      <c r="AO34" s="248"/>
      <c r="AP34" s="215" t="s">
        <v>71</v>
      </c>
      <c r="AQ34" s="215" t="s">
        <v>71</v>
      </c>
      <c r="AR34" s="216" t="s">
        <v>71</v>
      </c>
      <c r="AS34" s="222" t="s">
        <v>71</v>
      </c>
      <c r="AT34" s="242">
        <f t="shared" si="8"/>
        <v>0</v>
      </c>
      <c r="AU34" s="65">
        <f t="shared" si="11"/>
        <v>0</v>
      </c>
      <c r="AV34" s="64"/>
      <c r="AW34" s="66" t="e">
        <f t="shared" si="6"/>
        <v>#DIV/0!</v>
      </c>
      <c r="AX34" s="73"/>
      <c r="AY34" s="147"/>
      <c r="AZ34" s="67"/>
      <c r="BB34" s="393"/>
    </row>
    <row r="35" spans="1:54" x14ac:dyDescent="0.2">
      <c r="A35" s="89"/>
      <c r="B35" s="380"/>
      <c r="C35" s="364" t="s">
        <v>33</v>
      </c>
      <c r="D35" s="309"/>
      <c r="E35" s="256"/>
      <c r="F35" s="130"/>
      <c r="G35" s="130"/>
      <c r="H35" s="130"/>
      <c r="I35" s="130"/>
      <c r="J35" s="130"/>
      <c r="K35" s="130"/>
      <c r="L35" s="130"/>
      <c r="M35" s="130"/>
      <c r="N35" s="130"/>
      <c r="O35" s="130"/>
      <c r="P35" s="114">
        <f t="shared" si="9"/>
        <v>0</v>
      </c>
      <c r="Q35" s="237">
        <f>P35+P36</f>
        <v>0</v>
      </c>
      <c r="R35" s="295"/>
      <c r="S35" s="205"/>
      <c r="T35" s="178"/>
      <c r="U35" s="159">
        <f>Q35-R35-S35-T35</f>
        <v>0</v>
      </c>
      <c r="V35" s="200" t="e">
        <f t="shared" si="10"/>
        <v>#DIV/0!</v>
      </c>
      <c r="W35" s="188" t="e">
        <f t="shared" si="2"/>
        <v>#DIV/0!</v>
      </c>
      <c r="X35" s="188" t="e">
        <f t="shared" si="3"/>
        <v>#DIV/0!</v>
      </c>
      <c r="Y35" s="192" t="e">
        <f t="shared" si="7"/>
        <v>#DIV/0!</v>
      </c>
      <c r="Z35" s="275">
        <v>0.1</v>
      </c>
      <c r="AA35" s="98"/>
      <c r="AB35" s="210" t="e">
        <f>R35/(12*(D35-E35+D36-E36))*1000+((Z35)*(F35+0.85*(G35+L35+M35))+(Z36)*(F36+0.85*(G36+L36+M36)))/(12*(D35+D36))*1000</f>
        <v>#DIV/0!</v>
      </c>
      <c r="AC35" s="184" t="e">
        <f>AB35-AD35</f>
        <v>#DIV/0!</v>
      </c>
      <c r="AD35" s="211" t="e">
        <f>(H35+H36+I35+I36)/(12*(D35+D36))*1000</f>
        <v>#DIV/0!</v>
      </c>
      <c r="AE35" s="77" t="e">
        <f>(AA35+AA36)*AB35*0.012</f>
        <v>#DIV/0!</v>
      </c>
      <c r="AF35" s="334"/>
      <c r="AG35" s="327"/>
      <c r="AH35" s="186" t="e">
        <f>AF35+AF36+AG35-AE35</f>
        <v>#DIV/0!</v>
      </c>
      <c r="AI35" s="4" t="e">
        <f>AH35/(12*(AA35+AA36))*1000</f>
        <v>#DIV/0!</v>
      </c>
      <c r="AJ35" s="5" t="e">
        <f>AI35/AD35</f>
        <v>#DIV/0!</v>
      </c>
      <c r="AK35" s="348">
        <f t="shared" si="4"/>
        <v>0</v>
      </c>
      <c r="AL35" s="9" t="e">
        <f>AF35+AF36+AG35-(AK35+AK36)*AB35*0.012</f>
        <v>#DIV/0!</v>
      </c>
      <c r="AM35" s="4" t="e">
        <f>AL35/(12*(AK35+AK36))*1000</f>
        <v>#DIV/0!</v>
      </c>
      <c r="AN35" s="225" t="e">
        <f>AM35/AD35</f>
        <v>#DIV/0!</v>
      </c>
      <c r="AO35" s="229"/>
      <c r="AP35" s="228" t="e">
        <f>(AO35+AO36)/(12*(AK35+AK36))*1000</f>
        <v>#DIV/0!</v>
      </c>
      <c r="AQ35" s="4" t="e">
        <f>AD35+AM35+AP35</f>
        <v>#DIV/0!</v>
      </c>
      <c r="AR35" s="6" t="e">
        <f>(AM35+AP35)/AD35</f>
        <v>#DIV/0!</v>
      </c>
      <c r="AS35" s="221" t="e">
        <f>AQ35/AD35</f>
        <v>#DIV/0!</v>
      </c>
      <c r="AT35" s="241">
        <f t="shared" si="8"/>
        <v>0</v>
      </c>
      <c r="AU35" s="69">
        <f t="shared" si="11"/>
        <v>0</v>
      </c>
      <c r="AV35" s="68"/>
      <c r="AW35" s="70" t="e">
        <f t="shared" si="6"/>
        <v>#DIV/0!</v>
      </c>
      <c r="AX35" s="72"/>
      <c r="AY35" s="309"/>
      <c r="AZ35" s="14" t="e">
        <f>(AT35+AT36+AG35-AX35-AX36)/((AY35+AY36)*12)</f>
        <v>#DIV/0!</v>
      </c>
      <c r="BB35" s="395">
        <f>IF(AF35+AF36+AG35-AX35-AX36&lt;0,AF35+AF36+AG35-AX35-AX36,0)</f>
        <v>0</v>
      </c>
    </row>
    <row r="36" spans="1:54" ht="13.5" thickBot="1" x14ac:dyDescent="0.25">
      <c r="A36" s="90"/>
      <c r="B36" s="377"/>
      <c r="C36" s="365" t="s">
        <v>34</v>
      </c>
      <c r="D36" s="147"/>
      <c r="E36" s="255"/>
      <c r="F36" s="129"/>
      <c r="G36" s="129"/>
      <c r="H36" s="129"/>
      <c r="I36" s="129"/>
      <c r="J36" s="129"/>
      <c r="K36" s="129"/>
      <c r="L36" s="129"/>
      <c r="M36" s="129"/>
      <c r="N36" s="129"/>
      <c r="O36" s="129"/>
      <c r="P36" s="113">
        <f t="shared" si="9"/>
        <v>0</v>
      </c>
      <c r="Q36" s="238" t="s">
        <v>71</v>
      </c>
      <c r="R36" s="289" t="s">
        <v>71</v>
      </c>
      <c r="S36" s="180" t="s">
        <v>71</v>
      </c>
      <c r="T36" s="181" t="s">
        <v>71</v>
      </c>
      <c r="U36" s="181" t="s">
        <v>71</v>
      </c>
      <c r="V36" s="199" t="e">
        <f t="shared" si="10"/>
        <v>#DIV/0!</v>
      </c>
      <c r="W36" s="187"/>
      <c r="X36" s="187"/>
      <c r="Y36" s="191"/>
      <c r="Z36" s="274">
        <v>0.05</v>
      </c>
      <c r="AA36" s="352"/>
      <c r="AB36" s="212" t="s">
        <v>71</v>
      </c>
      <c r="AC36" s="185" t="s">
        <v>71</v>
      </c>
      <c r="AD36" s="181" t="s">
        <v>71</v>
      </c>
      <c r="AE36" s="214" t="s">
        <v>71</v>
      </c>
      <c r="AF36" s="335"/>
      <c r="AG36" s="328"/>
      <c r="AH36" s="215" t="s">
        <v>71</v>
      </c>
      <c r="AI36" s="216" t="s">
        <v>71</v>
      </c>
      <c r="AJ36" s="217" t="s">
        <v>71</v>
      </c>
      <c r="AK36" s="218">
        <f t="shared" si="4"/>
        <v>0</v>
      </c>
      <c r="AL36" s="215" t="s">
        <v>71</v>
      </c>
      <c r="AM36" s="216" t="s">
        <v>71</v>
      </c>
      <c r="AN36" s="226" t="s">
        <v>71</v>
      </c>
      <c r="AO36" s="248"/>
      <c r="AP36" s="215" t="s">
        <v>71</v>
      </c>
      <c r="AQ36" s="215" t="s">
        <v>71</v>
      </c>
      <c r="AR36" s="216" t="s">
        <v>71</v>
      </c>
      <c r="AS36" s="222" t="s">
        <v>71</v>
      </c>
      <c r="AT36" s="242">
        <f t="shared" si="8"/>
        <v>0</v>
      </c>
      <c r="AU36" s="65">
        <f t="shared" ref="AU36" si="12">H36+I36</f>
        <v>0</v>
      </c>
      <c r="AV36" s="64"/>
      <c r="AW36" s="66" t="e">
        <f t="shared" si="6"/>
        <v>#DIV/0!</v>
      </c>
      <c r="AX36" s="73"/>
      <c r="AY36" s="147"/>
      <c r="AZ36" s="67"/>
      <c r="BB36" s="393"/>
    </row>
    <row r="37" spans="1:54" x14ac:dyDescent="0.2">
      <c r="A37" s="89"/>
      <c r="B37" s="380"/>
      <c r="C37" s="364" t="s">
        <v>33</v>
      </c>
      <c r="D37" s="309"/>
      <c r="E37" s="256"/>
      <c r="F37" s="130"/>
      <c r="G37" s="130"/>
      <c r="H37" s="130"/>
      <c r="I37" s="130"/>
      <c r="J37" s="130"/>
      <c r="K37" s="130"/>
      <c r="L37" s="130"/>
      <c r="M37" s="130"/>
      <c r="N37" s="130"/>
      <c r="O37" s="130"/>
      <c r="P37" s="114">
        <f t="shared" si="9"/>
        <v>0</v>
      </c>
      <c r="Q37" s="237">
        <f>P37+P38</f>
        <v>0</v>
      </c>
      <c r="R37" s="295"/>
      <c r="S37" s="205"/>
      <c r="T37" s="178"/>
      <c r="U37" s="159">
        <f>Q37-R37-S37-T37</f>
        <v>0</v>
      </c>
      <c r="V37" s="200" t="e">
        <f t="shared" si="10"/>
        <v>#DIV/0!</v>
      </c>
      <c r="W37" s="188" t="e">
        <f t="shared" ref="W37:W44" si="13">H37/(12*D37)*1000</f>
        <v>#DIV/0!</v>
      </c>
      <c r="X37" s="188" t="e">
        <f t="shared" ref="X37:X44" si="14">I37/(12*D37)*1000</f>
        <v>#DIV/0!</v>
      </c>
      <c r="Y37" s="192" t="e">
        <f t="shared" si="7"/>
        <v>#DIV/0!</v>
      </c>
      <c r="Z37" s="275">
        <v>0.1</v>
      </c>
      <c r="AA37" s="98"/>
      <c r="AB37" s="210" t="e">
        <f>R37/(12*(D37-E37+D38-E38))*1000+((Z37)*(F37+0.85*(G37+L37+M37))+(Z38)*(F38+0.85*(G38+L38+M38)))/(12*(D37+D38))*1000</f>
        <v>#DIV/0!</v>
      </c>
      <c r="AC37" s="184" t="e">
        <f>AB37-AD37</f>
        <v>#DIV/0!</v>
      </c>
      <c r="AD37" s="211" t="e">
        <f>(H37+H38+I37+I38)/(12*(D37+D38))*1000</f>
        <v>#DIV/0!</v>
      </c>
      <c r="AE37" s="77" t="e">
        <f>(AA37+AA38)*AB37*0.012</f>
        <v>#DIV/0!</v>
      </c>
      <c r="AF37" s="334"/>
      <c r="AG37" s="327"/>
      <c r="AH37" s="186" t="e">
        <f>AF37+AF38+AG37-AE37</f>
        <v>#DIV/0!</v>
      </c>
      <c r="AI37" s="4" t="e">
        <f>AH37/(12*(AA37+AA38))*1000</f>
        <v>#DIV/0!</v>
      </c>
      <c r="AJ37" s="5" t="e">
        <f>AI37/AD37</f>
        <v>#DIV/0!</v>
      </c>
      <c r="AK37" s="348">
        <f t="shared" si="4"/>
        <v>0</v>
      </c>
      <c r="AL37" s="9" t="e">
        <f>AF37+AF38+AG37-(AK37+AK38)*AB37*0.012</f>
        <v>#DIV/0!</v>
      </c>
      <c r="AM37" s="4" t="e">
        <f>AL37/(12*(AK37+AK38))*1000</f>
        <v>#DIV/0!</v>
      </c>
      <c r="AN37" s="225" t="e">
        <f>AM37/AD37</f>
        <v>#DIV/0!</v>
      </c>
      <c r="AO37" s="229"/>
      <c r="AP37" s="228" t="e">
        <f>(AO37+AO38)/(12*(AK37+AK38))*1000</f>
        <v>#DIV/0!</v>
      </c>
      <c r="AQ37" s="4" t="e">
        <f>AD37+AM37+AP37</f>
        <v>#DIV/0!</v>
      </c>
      <c r="AR37" s="6" t="e">
        <f>(AM37+AP37)/AD37</f>
        <v>#DIV/0!</v>
      </c>
      <c r="AS37" s="221" t="e">
        <f>AQ37/AD37</f>
        <v>#DIV/0!</v>
      </c>
      <c r="AT37" s="241">
        <f t="shared" si="8"/>
        <v>0</v>
      </c>
      <c r="AU37" s="69">
        <f t="shared" si="11"/>
        <v>0</v>
      </c>
      <c r="AV37" s="68"/>
      <c r="AW37" s="70" t="e">
        <f t="shared" si="6"/>
        <v>#DIV/0!</v>
      </c>
      <c r="AX37" s="72"/>
      <c r="AY37" s="309"/>
      <c r="AZ37" s="14" t="e">
        <f>(AT37+AT38+AG37-AX37-AX38)/((AY37+AY38)*12)</f>
        <v>#DIV/0!</v>
      </c>
      <c r="BB37" s="395">
        <f>IF(AF37+AF38+AG37-AX37-AX38&lt;0,AF37+AF38+AG37-AX37-AX38,0)</f>
        <v>0</v>
      </c>
    </row>
    <row r="38" spans="1:54" ht="13.5" thickBot="1" x14ac:dyDescent="0.25">
      <c r="A38" s="90"/>
      <c r="B38" s="377"/>
      <c r="C38" s="365" t="s">
        <v>34</v>
      </c>
      <c r="D38" s="147"/>
      <c r="E38" s="255"/>
      <c r="F38" s="129"/>
      <c r="G38" s="129"/>
      <c r="H38" s="129"/>
      <c r="I38" s="129"/>
      <c r="J38" s="129"/>
      <c r="K38" s="129"/>
      <c r="L38" s="129"/>
      <c r="M38" s="129"/>
      <c r="N38" s="129"/>
      <c r="O38" s="129"/>
      <c r="P38" s="113">
        <f t="shared" si="9"/>
        <v>0</v>
      </c>
      <c r="Q38" s="238" t="s">
        <v>71</v>
      </c>
      <c r="R38" s="289" t="s">
        <v>71</v>
      </c>
      <c r="S38" s="180" t="s">
        <v>71</v>
      </c>
      <c r="T38" s="181" t="s">
        <v>71</v>
      </c>
      <c r="U38" s="181" t="s">
        <v>71</v>
      </c>
      <c r="V38" s="199" t="e">
        <f t="shared" si="10"/>
        <v>#DIV/0!</v>
      </c>
      <c r="W38" s="187" t="e">
        <f t="shared" si="13"/>
        <v>#DIV/0!</v>
      </c>
      <c r="X38" s="187" t="e">
        <f t="shared" si="14"/>
        <v>#DIV/0!</v>
      </c>
      <c r="Y38" s="191" t="e">
        <f t="shared" si="7"/>
        <v>#DIV/0!</v>
      </c>
      <c r="Z38" s="274">
        <v>0.05</v>
      </c>
      <c r="AA38" s="97"/>
      <c r="AB38" s="212" t="s">
        <v>71</v>
      </c>
      <c r="AC38" s="185" t="s">
        <v>71</v>
      </c>
      <c r="AD38" s="181" t="s">
        <v>71</v>
      </c>
      <c r="AE38" s="214" t="s">
        <v>71</v>
      </c>
      <c r="AF38" s="335"/>
      <c r="AG38" s="328"/>
      <c r="AH38" s="215" t="s">
        <v>71</v>
      </c>
      <c r="AI38" s="216" t="s">
        <v>71</v>
      </c>
      <c r="AJ38" s="217" t="s">
        <v>71</v>
      </c>
      <c r="AK38" s="218">
        <f t="shared" si="4"/>
        <v>0</v>
      </c>
      <c r="AL38" s="215" t="s">
        <v>71</v>
      </c>
      <c r="AM38" s="216" t="s">
        <v>71</v>
      </c>
      <c r="AN38" s="226" t="s">
        <v>71</v>
      </c>
      <c r="AO38" s="248"/>
      <c r="AP38" s="215" t="s">
        <v>71</v>
      </c>
      <c r="AQ38" s="215" t="s">
        <v>71</v>
      </c>
      <c r="AR38" s="216" t="s">
        <v>71</v>
      </c>
      <c r="AS38" s="222" t="s">
        <v>71</v>
      </c>
      <c r="AT38" s="242">
        <f t="shared" si="8"/>
        <v>0</v>
      </c>
      <c r="AU38" s="65">
        <f t="shared" si="11"/>
        <v>0</v>
      </c>
      <c r="AV38" s="64"/>
      <c r="AW38" s="66" t="e">
        <f t="shared" si="6"/>
        <v>#DIV/0!</v>
      </c>
      <c r="AX38" s="73"/>
      <c r="AY38" s="147"/>
      <c r="AZ38" s="67"/>
      <c r="BB38" s="393"/>
    </row>
    <row r="39" spans="1:54" x14ac:dyDescent="0.2">
      <c r="A39" s="89"/>
      <c r="B39" s="380"/>
      <c r="C39" s="364" t="s">
        <v>33</v>
      </c>
      <c r="D39" s="309"/>
      <c r="E39" s="256"/>
      <c r="F39" s="130"/>
      <c r="G39" s="130"/>
      <c r="H39" s="130"/>
      <c r="I39" s="130"/>
      <c r="J39" s="130"/>
      <c r="K39" s="130"/>
      <c r="L39" s="130"/>
      <c r="M39" s="130"/>
      <c r="N39" s="130"/>
      <c r="O39" s="130"/>
      <c r="P39" s="114">
        <f t="shared" si="9"/>
        <v>0</v>
      </c>
      <c r="Q39" s="237">
        <f>P39+P40</f>
        <v>0</v>
      </c>
      <c r="R39" s="295"/>
      <c r="S39" s="205"/>
      <c r="T39" s="178"/>
      <c r="U39" s="159">
        <f>Q39-R39-S39-T39</f>
        <v>0</v>
      </c>
      <c r="V39" s="200" t="e">
        <f t="shared" si="10"/>
        <v>#DIV/0!</v>
      </c>
      <c r="W39" s="188" t="e">
        <f t="shared" si="13"/>
        <v>#DIV/0!</v>
      </c>
      <c r="X39" s="188" t="e">
        <f t="shared" si="14"/>
        <v>#DIV/0!</v>
      </c>
      <c r="Y39" s="192" t="e">
        <f t="shared" si="7"/>
        <v>#DIV/0!</v>
      </c>
      <c r="Z39" s="275">
        <v>0.1</v>
      </c>
      <c r="AA39" s="98"/>
      <c r="AB39" s="210" t="e">
        <f>R39/(12*(D39-E39+D40-E40))*1000+((Z39)*(F39+0.85*(G39+L39+M39))+(Z40)*(F40+0.85*(G40+L40+M40)))/(12*(D39+D40))*1000</f>
        <v>#DIV/0!</v>
      </c>
      <c r="AC39" s="184" t="e">
        <f>AB39-AD39</f>
        <v>#DIV/0!</v>
      </c>
      <c r="AD39" s="211" t="e">
        <f>(H39+H40+I39+I40)/(12*(D39+D40))*1000</f>
        <v>#DIV/0!</v>
      </c>
      <c r="AE39" s="77" t="e">
        <f>(AA39+AA40)*AB39*0.012</f>
        <v>#DIV/0!</v>
      </c>
      <c r="AF39" s="334"/>
      <c r="AG39" s="327"/>
      <c r="AH39" s="186" t="e">
        <f>AF39+AF40+AG39-AE39</f>
        <v>#DIV/0!</v>
      </c>
      <c r="AI39" s="4" t="e">
        <f>AH39/(12*(AA39+AA40))*1000</f>
        <v>#DIV/0!</v>
      </c>
      <c r="AJ39" s="5" t="e">
        <f>AI39/AD39</f>
        <v>#DIV/0!</v>
      </c>
      <c r="AK39" s="348">
        <f t="shared" si="4"/>
        <v>0</v>
      </c>
      <c r="AL39" s="9" t="e">
        <f>AF39+AF40+AG39-(AK39+AK40)*AB39*0.012</f>
        <v>#DIV/0!</v>
      </c>
      <c r="AM39" s="4" t="e">
        <f>AL39/(12*(AK39+AK40))*1000</f>
        <v>#DIV/0!</v>
      </c>
      <c r="AN39" s="225" t="e">
        <f>AM39/AD39</f>
        <v>#DIV/0!</v>
      </c>
      <c r="AO39" s="229"/>
      <c r="AP39" s="228" t="e">
        <f>(AO39+AO40)/(12*(AK39+AK40))*1000</f>
        <v>#DIV/0!</v>
      </c>
      <c r="AQ39" s="4" t="e">
        <f>AD39+AM39+AP39</f>
        <v>#DIV/0!</v>
      </c>
      <c r="AR39" s="6" t="e">
        <f>(AM39+AP39)/AD39</f>
        <v>#DIV/0!</v>
      </c>
      <c r="AS39" s="221" t="e">
        <f>AQ39/AD39</f>
        <v>#DIV/0!</v>
      </c>
      <c r="AT39" s="241">
        <f t="shared" si="8"/>
        <v>0</v>
      </c>
      <c r="AU39" s="69">
        <f t="shared" si="11"/>
        <v>0</v>
      </c>
      <c r="AV39" s="68"/>
      <c r="AW39" s="70" t="e">
        <f t="shared" si="6"/>
        <v>#DIV/0!</v>
      </c>
      <c r="AX39" s="72"/>
      <c r="AY39" s="309"/>
      <c r="AZ39" s="14" t="e">
        <f>(AT39+AT40+AG39-AX39-AX40)/((AY39+AY40)*12)</f>
        <v>#DIV/0!</v>
      </c>
      <c r="BB39" s="395">
        <f>IF(AF39+AF40+AG39-AX39-AX40&lt;0,AF39+AF40+AG39-AX39-AX40,0)</f>
        <v>0</v>
      </c>
    </row>
    <row r="40" spans="1:54" ht="13.5" thickBot="1" x14ac:dyDescent="0.25">
      <c r="A40" s="90"/>
      <c r="B40" s="377"/>
      <c r="C40" s="365" t="s">
        <v>34</v>
      </c>
      <c r="D40" s="147"/>
      <c r="E40" s="255"/>
      <c r="F40" s="129"/>
      <c r="G40" s="129"/>
      <c r="H40" s="129"/>
      <c r="I40" s="129"/>
      <c r="J40" s="129"/>
      <c r="K40" s="129"/>
      <c r="L40" s="129"/>
      <c r="M40" s="129"/>
      <c r="N40" s="129"/>
      <c r="O40" s="129"/>
      <c r="P40" s="113">
        <f t="shared" si="9"/>
        <v>0</v>
      </c>
      <c r="Q40" s="238" t="s">
        <v>71</v>
      </c>
      <c r="R40" s="289" t="s">
        <v>71</v>
      </c>
      <c r="S40" s="180" t="s">
        <v>71</v>
      </c>
      <c r="T40" s="181" t="s">
        <v>71</v>
      </c>
      <c r="U40" s="181" t="s">
        <v>71</v>
      </c>
      <c r="V40" s="199" t="e">
        <f t="shared" si="10"/>
        <v>#DIV/0!</v>
      </c>
      <c r="W40" s="187" t="e">
        <f t="shared" si="13"/>
        <v>#DIV/0!</v>
      </c>
      <c r="X40" s="187" t="e">
        <f t="shared" si="14"/>
        <v>#DIV/0!</v>
      </c>
      <c r="Y40" s="191" t="e">
        <f t="shared" si="7"/>
        <v>#DIV/0!</v>
      </c>
      <c r="Z40" s="274">
        <v>0.05</v>
      </c>
      <c r="AA40" s="97"/>
      <c r="AB40" s="212" t="s">
        <v>71</v>
      </c>
      <c r="AC40" s="185" t="s">
        <v>71</v>
      </c>
      <c r="AD40" s="181" t="s">
        <v>71</v>
      </c>
      <c r="AE40" s="214" t="s">
        <v>71</v>
      </c>
      <c r="AF40" s="335"/>
      <c r="AG40" s="328"/>
      <c r="AH40" s="215" t="s">
        <v>71</v>
      </c>
      <c r="AI40" s="216" t="s">
        <v>71</v>
      </c>
      <c r="AJ40" s="217" t="s">
        <v>71</v>
      </c>
      <c r="AK40" s="218">
        <f t="shared" si="4"/>
        <v>0</v>
      </c>
      <c r="AL40" s="215" t="s">
        <v>71</v>
      </c>
      <c r="AM40" s="216" t="s">
        <v>71</v>
      </c>
      <c r="AN40" s="226" t="s">
        <v>71</v>
      </c>
      <c r="AO40" s="248"/>
      <c r="AP40" s="215" t="s">
        <v>71</v>
      </c>
      <c r="AQ40" s="215" t="s">
        <v>71</v>
      </c>
      <c r="AR40" s="216" t="s">
        <v>71</v>
      </c>
      <c r="AS40" s="222" t="s">
        <v>71</v>
      </c>
      <c r="AT40" s="242">
        <f t="shared" si="8"/>
        <v>0</v>
      </c>
      <c r="AU40" s="65">
        <f t="shared" si="11"/>
        <v>0</v>
      </c>
      <c r="AV40" s="64"/>
      <c r="AW40" s="66" t="e">
        <f t="shared" si="6"/>
        <v>#DIV/0!</v>
      </c>
      <c r="AX40" s="73"/>
      <c r="AY40" s="147"/>
      <c r="AZ40" s="67"/>
      <c r="BB40" s="393"/>
    </row>
    <row r="41" spans="1:54" x14ac:dyDescent="0.2">
      <c r="A41" s="89"/>
      <c r="B41" s="380"/>
      <c r="C41" s="364" t="s">
        <v>33</v>
      </c>
      <c r="D41" s="309"/>
      <c r="E41" s="256"/>
      <c r="F41" s="130"/>
      <c r="G41" s="130"/>
      <c r="H41" s="130"/>
      <c r="I41" s="130"/>
      <c r="J41" s="130"/>
      <c r="K41" s="130"/>
      <c r="L41" s="130"/>
      <c r="M41" s="130"/>
      <c r="N41" s="130"/>
      <c r="O41" s="130"/>
      <c r="P41" s="114">
        <f t="shared" si="9"/>
        <v>0</v>
      </c>
      <c r="Q41" s="237">
        <f>P41+P42</f>
        <v>0</v>
      </c>
      <c r="R41" s="295"/>
      <c r="S41" s="205"/>
      <c r="T41" s="178"/>
      <c r="U41" s="159">
        <f>Q41-R41-S41-T41</f>
        <v>0</v>
      </c>
      <c r="V41" s="200" t="e">
        <f t="shared" si="10"/>
        <v>#DIV/0!</v>
      </c>
      <c r="W41" s="188" t="e">
        <f t="shared" si="13"/>
        <v>#DIV/0!</v>
      </c>
      <c r="X41" s="188" t="e">
        <f t="shared" si="14"/>
        <v>#DIV/0!</v>
      </c>
      <c r="Y41" s="192" t="e">
        <f t="shared" si="7"/>
        <v>#DIV/0!</v>
      </c>
      <c r="Z41" s="275">
        <v>0.1</v>
      </c>
      <c r="AA41" s="98"/>
      <c r="AB41" s="210" t="e">
        <f>R41/(12*(D41-E41+D42-E42))*1000+((Z41)*(F41+0.85*(G41+L41+M41))+(Z42)*(F42+0.85*(G42+L42+M42)))/(12*(D41+D42))*1000</f>
        <v>#DIV/0!</v>
      </c>
      <c r="AC41" s="184" t="e">
        <f>AB41-AD41</f>
        <v>#DIV/0!</v>
      </c>
      <c r="AD41" s="211" t="e">
        <f>(H41+H42+I41+I42)/(12*(D41+D42))*1000</f>
        <v>#DIV/0!</v>
      </c>
      <c r="AE41" s="77" t="e">
        <f>(AA41+AA42)*AB41*0.012</f>
        <v>#DIV/0!</v>
      </c>
      <c r="AF41" s="334"/>
      <c r="AG41" s="327"/>
      <c r="AH41" s="186" t="e">
        <f>AF41+AF42+AG41-AE41</f>
        <v>#DIV/0!</v>
      </c>
      <c r="AI41" s="4" t="e">
        <f>AH41/(12*(AA41+AA42))*1000</f>
        <v>#DIV/0!</v>
      </c>
      <c r="AJ41" s="5" t="e">
        <f>AI41/AD41</f>
        <v>#DIV/0!</v>
      </c>
      <c r="AK41" s="348">
        <f t="shared" si="4"/>
        <v>0</v>
      </c>
      <c r="AL41" s="9" t="e">
        <f>AF41+AF42+AG41-(AK41+AK42)*AB41*0.012</f>
        <v>#DIV/0!</v>
      </c>
      <c r="AM41" s="4" t="e">
        <f>AL41/(12*(AK41+AK42))*1000</f>
        <v>#DIV/0!</v>
      </c>
      <c r="AN41" s="225" t="e">
        <f>AM41/AD41</f>
        <v>#DIV/0!</v>
      </c>
      <c r="AO41" s="229"/>
      <c r="AP41" s="228" t="e">
        <f>(AO41+AO42)/(12*(AK41+AK42))*1000</f>
        <v>#DIV/0!</v>
      </c>
      <c r="AQ41" s="4" t="e">
        <f>AD41+AM41+AP41</f>
        <v>#DIV/0!</v>
      </c>
      <c r="AR41" s="6" t="e">
        <f>(AM41+AP41)/AD41</f>
        <v>#DIV/0!</v>
      </c>
      <c r="AS41" s="221" t="e">
        <f>AQ41/AD41</f>
        <v>#DIV/0!</v>
      </c>
      <c r="AT41" s="241">
        <f t="shared" si="8"/>
        <v>0</v>
      </c>
      <c r="AU41" s="69">
        <f t="shared" si="11"/>
        <v>0</v>
      </c>
      <c r="AV41" s="68"/>
      <c r="AW41" s="70" t="e">
        <f t="shared" si="6"/>
        <v>#DIV/0!</v>
      </c>
      <c r="AX41" s="72"/>
      <c r="AY41" s="309"/>
      <c r="AZ41" s="14" t="e">
        <f>(AT41+AT42+AG41-AX41-AX42)/((AY41+AY42)*12)</f>
        <v>#DIV/0!</v>
      </c>
      <c r="BB41" s="395">
        <f>IF(AF41+AF42+AG41-AX41-AX42&lt;0,AF41+AF42+AG41-AX41-AX42,0)</f>
        <v>0</v>
      </c>
    </row>
    <row r="42" spans="1:54" ht="13.5" thickBot="1" x14ac:dyDescent="0.25">
      <c r="A42" s="90"/>
      <c r="B42" s="377"/>
      <c r="C42" s="365" t="s">
        <v>34</v>
      </c>
      <c r="D42" s="147"/>
      <c r="E42" s="255"/>
      <c r="F42" s="129"/>
      <c r="G42" s="129"/>
      <c r="H42" s="129"/>
      <c r="I42" s="129"/>
      <c r="J42" s="129"/>
      <c r="K42" s="129"/>
      <c r="L42" s="129"/>
      <c r="M42" s="129"/>
      <c r="N42" s="129"/>
      <c r="O42" s="129"/>
      <c r="P42" s="113">
        <f t="shared" si="9"/>
        <v>0</v>
      </c>
      <c r="Q42" s="238" t="s">
        <v>71</v>
      </c>
      <c r="R42" s="289" t="s">
        <v>71</v>
      </c>
      <c r="S42" s="180" t="s">
        <v>71</v>
      </c>
      <c r="T42" s="181" t="s">
        <v>71</v>
      </c>
      <c r="U42" s="181" t="s">
        <v>71</v>
      </c>
      <c r="V42" s="199" t="e">
        <f t="shared" si="10"/>
        <v>#DIV/0!</v>
      </c>
      <c r="W42" s="187" t="e">
        <f t="shared" si="13"/>
        <v>#DIV/0!</v>
      </c>
      <c r="X42" s="187" t="e">
        <f t="shared" si="14"/>
        <v>#DIV/0!</v>
      </c>
      <c r="Y42" s="191" t="e">
        <f t="shared" si="7"/>
        <v>#DIV/0!</v>
      </c>
      <c r="Z42" s="274">
        <v>0.05</v>
      </c>
      <c r="AA42" s="97"/>
      <c r="AB42" s="212" t="s">
        <v>71</v>
      </c>
      <c r="AC42" s="185" t="s">
        <v>71</v>
      </c>
      <c r="AD42" s="181" t="s">
        <v>71</v>
      </c>
      <c r="AE42" s="214" t="s">
        <v>71</v>
      </c>
      <c r="AF42" s="335"/>
      <c r="AG42" s="328"/>
      <c r="AH42" s="215" t="s">
        <v>71</v>
      </c>
      <c r="AI42" s="216" t="s">
        <v>71</v>
      </c>
      <c r="AJ42" s="217" t="s">
        <v>71</v>
      </c>
      <c r="AK42" s="218">
        <f t="shared" si="4"/>
        <v>0</v>
      </c>
      <c r="AL42" s="215" t="s">
        <v>71</v>
      </c>
      <c r="AM42" s="216" t="s">
        <v>71</v>
      </c>
      <c r="AN42" s="226" t="s">
        <v>71</v>
      </c>
      <c r="AO42" s="248"/>
      <c r="AP42" s="215" t="s">
        <v>71</v>
      </c>
      <c r="AQ42" s="215" t="s">
        <v>71</v>
      </c>
      <c r="AR42" s="216" t="s">
        <v>71</v>
      </c>
      <c r="AS42" s="222" t="s">
        <v>71</v>
      </c>
      <c r="AT42" s="242">
        <f t="shared" si="8"/>
        <v>0</v>
      </c>
      <c r="AU42" s="65">
        <f t="shared" si="11"/>
        <v>0</v>
      </c>
      <c r="AV42" s="64"/>
      <c r="AW42" s="66" t="e">
        <f t="shared" si="6"/>
        <v>#DIV/0!</v>
      </c>
      <c r="AX42" s="73"/>
      <c r="AY42" s="147"/>
      <c r="AZ42" s="67"/>
      <c r="BB42" s="393"/>
    </row>
    <row r="43" spans="1:54" ht="15.75" customHeight="1" x14ac:dyDescent="0.2">
      <c r="A43" s="89"/>
      <c r="B43" s="380"/>
      <c r="C43" s="364" t="s">
        <v>33</v>
      </c>
      <c r="D43" s="309"/>
      <c r="E43" s="256"/>
      <c r="F43" s="130"/>
      <c r="G43" s="130"/>
      <c r="H43" s="130"/>
      <c r="I43" s="130"/>
      <c r="J43" s="130"/>
      <c r="K43" s="130"/>
      <c r="L43" s="130"/>
      <c r="M43" s="130"/>
      <c r="N43" s="130"/>
      <c r="O43" s="130"/>
      <c r="P43" s="114">
        <f t="shared" si="9"/>
        <v>0</v>
      </c>
      <c r="Q43" s="237">
        <f>P43+P44</f>
        <v>0</v>
      </c>
      <c r="R43" s="295"/>
      <c r="S43" s="205"/>
      <c r="T43" s="178"/>
      <c r="U43" s="159">
        <f>Q43-R43-S43-T43</f>
        <v>0</v>
      </c>
      <c r="V43" s="200" t="e">
        <f t="shared" si="10"/>
        <v>#DIV/0!</v>
      </c>
      <c r="W43" s="188" t="e">
        <f t="shared" si="13"/>
        <v>#DIV/0!</v>
      </c>
      <c r="X43" s="188" t="e">
        <f t="shared" si="14"/>
        <v>#DIV/0!</v>
      </c>
      <c r="Y43" s="192" t="e">
        <f t="shared" si="7"/>
        <v>#DIV/0!</v>
      </c>
      <c r="Z43" s="275">
        <v>0.1</v>
      </c>
      <c r="AA43" s="98"/>
      <c r="AB43" s="210" t="e">
        <f>R43/(12*(D43-E43+D44-E44))*1000+((Z43)*(F43+0.85*(G43+L43+M43))+(Z44)*(F44+0.85*(G44+L44+M44)))/(12*(D43+D44))*1000</f>
        <v>#DIV/0!</v>
      </c>
      <c r="AC43" s="184" t="e">
        <f>AB43-AD43</f>
        <v>#DIV/0!</v>
      </c>
      <c r="AD43" s="211" t="e">
        <f>(H43+H44+I43+I44)/(12*(D43+D44))*1000</f>
        <v>#DIV/0!</v>
      </c>
      <c r="AE43" s="77" t="e">
        <f>(AA43+AA44)*AB43*0.012</f>
        <v>#DIV/0!</v>
      </c>
      <c r="AF43" s="334"/>
      <c r="AG43" s="327"/>
      <c r="AH43" s="186" t="e">
        <f>AF43+AF44+AG43-AE43</f>
        <v>#DIV/0!</v>
      </c>
      <c r="AI43" s="4" t="e">
        <f>AH43/(12*(AA43+AA44))*1000</f>
        <v>#DIV/0!</v>
      </c>
      <c r="AJ43" s="5" t="e">
        <f>AI43/AD43</f>
        <v>#DIV/0!</v>
      </c>
      <c r="AK43" s="348">
        <f t="shared" si="4"/>
        <v>0</v>
      </c>
      <c r="AL43" s="9" t="e">
        <f>AF43+AF44+AG43-(AK43+AK44)*AB43*0.012</f>
        <v>#DIV/0!</v>
      </c>
      <c r="AM43" s="4" t="e">
        <f>AL43/(12*(AK43+AK44))*1000</f>
        <v>#DIV/0!</v>
      </c>
      <c r="AN43" s="225" t="e">
        <f>AM43/AD43</f>
        <v>#DIV/0!</v>
      </c>
      <c r="AO43" s="229"/>
      <c r="AP43" s="228" t="e">
        <f>(AO43+AO44)/(12*(AK43+AK44))*1000</f>
        <v>#DIV/0!</v>
      </c>
      <c r="AQ43" s="4" t="e">
        <f>AD43+AM43+AP43</f>
        <v>#DIV/0!</v>
      </c>
      <c r="AR43" s="6" t="e">
        <f>(AM43+AP43)/AD43</f>
        <v>#DIV/0!</v>
      </c>
      <c r="AS43" s="221" t="e">
        <f>AQ43/AD43</f>
        <v>#DIV/0!</v>
      </c>
      <c r="AT43" s="241">
        <f t="shared" si="8"/>
        <v>0</v>
      </c>
      <c r="AU43" s="69">
        <f t="shared" si="11"/>
        <v>0</v>
      </c>
      <c r="AV43" s="68"/>
      <c r="AW43" s="70" t="e">
        <f t="shared" si="6"/>
        <v>#DIV/0!</v>
      </c>
      <c r="AX43" s="72"/>
      <c r="AY43" s="309"/>
      <c r="AZ43" s="14" t="e">
        <f>(AT43+AT44+AG43-AX43-AX44)/((AY43+AY44)*12)</f>
        <v>#DIV/0!</v>
      </c>
      <c r="BB43" s="395">
        <f>IF(AF43+AF44+AG43-AX43-AX44&lt;0,AF43+AF44+AG43-AX43-AX44,0)</f>
        <v>0</v>
      </c>
    </row>
    <row r="44" spans="1:54" ht="15.75" customHeight="1" thickBot="1" x14ac:dyDescent="0.25">
      <c r="A44" s="90"/>
      <c r="B44" s="377"/>
      <c r="C44" s="365" t="s">
        <v>34</v>
      </c>
      <c r="D44" s="147"/>
      <c r="E44" s="255"/>
      <c r="F44" s="129"/>
      <c r="G44" s="129"/>
      <c r="H44" s="129"/>
      <c r="I44" s="129"/>
      <c r="J44" s="129"/>
      <c r="K44" s="129"/>
      <c r="L44" s="129"/>
      <c r="M44" s="129"/>
      <c r="N44" s="129"/>
      <c r="O44" s="129"/>
      <c r="P44" s="113">
        <f t="shared" si="9"/>
        <v>0</v>
      </c>
      <c r="Q44" s="238" t="s">
        <v>71</v>
      </c>
      <c r="R44" s="289" t="s">
        <v>71</v>
      </c>
      <c r="S44" s="180" t="s">
        <v>71</v>
      </c>
      <c r="T44" s="181" t="s">
        <v>71</v>
      </c>
      <c r="U44" s="181" t="s">
        <v>71</v>
      </c>
      <c r="V44" s="199" t="e">
        <f t="shared" si="10"/>
        <v>#DIV/0!</v>
      </c>
      <c r="W44" s="187" t="e">
        <f t="shared" si="13"/>
        <v>#DIV/0!</v>
      </c>
      <c r="X44" s="187" t="e">
        <f t="shared" si="14"/>
        <v>#DIV/0!</v>
      </c>
      <c r="Y44" s="191" t="e">
        <f t="shared" si="7"/>
        <v>#DIV/0!</v>
      </c>
      <c r="Z44" s="274">
        <v>0.05</v>
      </c>
      <c r="AA44" s="97"/>
      <c r="AB44" s="212" t="s">
        <v>71</v>
      </c>
      <c r="AC44" s="185" t="s">
        <v>71</v>
      </c>
      <c r="AD44" s="181" t="s">
        <v>71</v>
      </c>
      <c r="AE44" s="214" t="s">
        <v>71</v>
      </c>
      <c r="AF44" s="335"/>
      <c r="AG44" s="328"/>
      <c r="AH44" s="215" t="s">
        <v>71</v>
      </c>
      <c r="AI44" s="216" t="s">
        <v>71</v>
      </c>
      <c r="AJ44" s="217" t="s">
        <v>71</v>
      </c>
      <c r="AK44" s="218">
        <f t="shared" si="4"/>
        <v>0</v>
      </c>
      <c r="AL44" s="215" t="s">
        <v>71</v>
      </c>
      <c r="AM44" s="216" t="s">
        <v>71</v>
      </c>
      <c r="AN44" s="226" t="s">
        <v>71</v>
      </c>
      <c r="AO44" s="248"/>
      <c r="AP44" s="215" t="s">
        <v>71</v>
      </c>
      <c r="AQ44" s="215" t="s">
        <v>71</v>
      </c>
      <c r="AR44" s="216" t="s">
        <v>71</v>
      </c>
      <c r="AS44" s="222" t="s">
        <v>71</v>
      </c>
      <c r="AT44" s="242">
        <f t="shared" si="8"/>
        <v>0</v>
      </c>
      <c r="AU44" s="65">
        <f t="shared" si="11"/>
        <v>0</v>
      </c>
      <c r="AV44" s="64"/>
      <c r="AW44" s="66" t="e">
        <f t="shared" si="6"/>
        <v>#DIV/0!</v>
      </c>
      <c r="AX44" s="339"/>
      <c r="AY44" s="147"/>
      <c r="AZ44" s="67"/>
      <c r="BB44" s="393"/>
    </row>
    <row r="45" spans="1:54" x14ac:dyDescent="0.2">
      <c r="A45" s="373"/>
      <c r="B45" s="376"/>
      <c r="C45" s="366" t="s">
        <v>33</v>
      </c>
      <c r="D45" s="146"/>
      <c r="E45" s="257"/>
      <c r="F45" s="131"/>
      <c r="G45" s="131"/>
      <c r="H45" s="131"/>
      <c r="I45" s="131"/>
      <c r="J45" s="131"/>
      <c r="K45" s="131"/>
      <c r="L45" s="131"/>
      <c r="M45" s="131"/>
      <c r="N45" s="131"/>
      <c r="O45" s="131"/>
      <c r="P45" s="115">
        <f t="shared" si="9"/>
        <v>0</v>
      </c>
      <c r="Q45" s="158">
        <f>P45+P46</f>
        <v>0</v>
      </c>
      <c r="R45" s="296"/>
      <c r="S45" s="418"/>
      <c r="T45" s="419"/>
      <c r="U45" s="159">
        <f>Q45-R45-S45-T45</f>
        <v>0</v>
      </c>
      <c r="V45" s="201" t="e">
        <f t="shared" si="10"/>
        <v>#DIV/0!</v>
      </c>
      <c r="W45" s="189"/>
      <c r="X45" s="189"/>
      <c r="Y45" s="193"/>
      <c r="Z45" s="276">
        <v>0.1</v>
      </c>
      <c r="AA45" s="353"/>
      <c r="AB45" s="420" t="e">
        <f>R45/(12*(D45-E45+D46-E46))*1000+((Z45)*(F45+0.85*(G45+L45+M45))+(Z46)*(F46+0.85*(G46+L46+M46)))/(12*(D45+D46))*1000</f>
        <v>#DIV/0!</v>
      </c>
      <c r="AC45" s="421" t="e">
        <f>AB45-AD45</f>
        <v>#DIV/0!</v>
      </c>
      <c r="AD45" s="422" t="e">
        <f>(H45+H46+I45+I46)/(12*(D45+D46))*1000</f>
        <v>#DIV/0!</v>
      </c>
      <c r="AE45" s="423" t="e">
        <f>(AA45+AA46)*AB45*0.012</f>
        <v>#DIV/0!</v>
      </c>
      <c r="AF45" s="424"/>
      <c r="AG45" s="425"/>
      <c r="AH45" s="426" t="e">
        <f>AF45+AF46+AG45-AE45</f>
        <v>#DIV/0!</v>
      </c>
      <c r="AI45" s="427" t="e">
        <f>AH45/(12*(AA45+AA46))*1000</f>
        <v>#DIV/0!</v>
      </c>
      <c r="AJ45" s="428" t="e">
        <f>AI45/AD45</f>
        <v>#DIV/0!</v>
      </c>
      <c r="AK45" s="429">
        <f t="shared" si="4"/>
        <v>0</v>
      </c>
      <c r="AL45" s="430" t="e">
        <f>AF45+AF46+AG45-(AK45+AK46)*AB45*0.012</f>
        <v>#DIV/0!</v>
      </c>
      <c r="AM45" s="427" t="e">
        <f>AL45/(12*(AK45+AK46))*1000</f>
        <v>#DIV/0!</v>
      </c>
      <c r="AN45" s="431" t="e">
        <f>AM45/AD45</f>
        <v>#DIV/0!</v>
      </c>
      <c r="AO45" s="432"/>
      <c r="AP45" s="433" t="e">
        <f>(AO45+AO46)/(12*(AK45+AK46))*1000</f>
        <v>#DIV/0!</v>
      </c>
      <c r="AQ45" s="427" t="e">
        <f>AD45+AM45+AP45</f>
        <v>#DIV/0!</v>
      </c>
      <c r="AR45" s="434" t="e">
        <f>(AM45+AP45)/AD45</f>
        <v>#DIV/0!</v>
      </c>
      <c r="AS45" s="435" t="e">
        <f>AQ45/AD45</f>
        <v>#DIV/0!</v>
      </c>
      <c r="AT45" s="436">
        <f t="shared" si="8"/>
        <v>0</v>
      </c>
      <c r="AU45" s="437">
        <f t="shared" ref="AU45" si="15">H45+I45</f>
        <v>0</v>
      </c>
      <c r="AV45" s="438"/>
      <c r="AW45" s="439" t="e">
        <f t="shared" ref="AW45" si="16">Y45/AV45</f>
        <v>#DIV/0!</v>
      </c>
      <c r="AX45" s="340"/>
      <c r="AY45" s="146"/>
      <c r="AZ45" s="372" t="e">
        <f>(AT45+AT46+AG45-AX45-AX46)/((AY45+AY46)*12)</f>
        <v>#DIV/0!</v>
      </c>
      <c r="BB45" s="395">
        <f>IF(AF45+AF46+AG45-AX45-AX46&lt;0,AF45+AF46+AG45-AX45-AX46,0)</f>
        <v>0</v>
      </c>
    </row>
    <row r="46" spans="1:54" ht="13.5" thickBot="1" x14ac:dyDescent="0.25">
      <c r="A46" s="90"/>
      <c r="B46" s="377"/>
      <c r="C46" s="365" t="s">
        <v>34</v>
      </c>
      <c r="D46" s="147"/>
      <c r="E46" s="255"/>
      <c r="F46" s="129"/>
      <c r="G46" s="129"/>
      <c r="H46" s="129"/>
      <c r="I46" s="129"/>
      <c r="J46" s="129"/>
      <c r="K46" s="129"/>
      <c r="L46" s="129"/>
      <c r="M46" s="129"/>
      <c r="N46" s="129"/>
      <c r="O46" s="129"/>
      <c r="P46" s="113">
        <f t="shared" si="9"/>
        <v>0</v>
      </c>
      <c r="Q46" s="238" t="s">
        <v>71</v>
      </c>
      <c r="R46" s="289" t="s">
        <v>71</v>
      </c>
      <c r="S46" s="180" t="s">
        <v>71</v>
      </c>
      <c r="T46" s="181" t="s">
        <v>71</v>
      </c>
      <c r="U46" s="181" t="s">
        <v>71</v>
      </c>
      <c r="V46" s="199" t="e">
        <f t="shared" si="10"/>
        <v>#DIV/0!</v>
      </c>
      <c r="W46" s="187" t="e">
        <f t="shared" ref="W46:W73" si="17">H46/(12*D46)*1000</f>
        <v>#DIV/0!</v>
      </c>
      <c r="X46" s="187" t="e">
        <f t="shared" ref="X46:X73" si="18">I46/(12*D46)*1000</f>
        <v>#DIV/0!</v>
      </c>
      <c r="Y46" s="191" t="e">
        <f t="shared" si="7"/>
        <v>#DIV/0!</v>
      </c>
      <c r="Z46" s="274">
        <v>0.05</v>
      </c>
      <c r="AA46" s="97"/>
      <c r="AB46" s="212" t="s">
        <v>71</v>
      </c>
      <c r="AC46" s="185" t="s">
        <v>71</v>
      </c>
      <c r="AD46" s="181" t="s">
        <v>71</v>
      </c>
      <c r="AE46" s="214" t="s">
        <v>71</v>
      </c>
      <c r="AF46" s="335"/>
      <c r="AG46" s="328"/>
      <c r="AH46" s="215" t="s">
        <v>71</v>
      </c>
      <c r="AI46" s="216" t="s">
        <v>71</v>
      </c>
      <c r="AJ46" s="217" t="s">
        <v>71</v>
      </c>
      <c r="AK46" s="218">
        <f t="shared" si="4"/>
        <v>0</v>
      </c>
      <c r="AL46" s="215" t="s">
        <v>71</v>
      </c>
      <c r="AM46" s="216" t="s">
        <v>71</v>
      </c>
      <c r="AN46" s="226" t="s">
        <v>71</v>
      </c>
      <c r="AO46" s="248"/>
      <c r="AP46" s="215" t="s">
        <v>71</v>
      </c>
      <c r="AQ46" s="215" t="s">
        <v>71</v>
      </c>
      <c r="AR46" s="216" t="s">
        <v>71</v>
      </c>
      <c r="AS46" s="222" t="s">
        <v>71</v>
      </c>
      <c r="AT46" s="242">
        <f t="shared" si="8"/>
        <v>0</v>
      </c>
      <c r="AU46" s="65">
        <f t="shared" si="11"/>
        <v>0</v>
      </c>
      <c r="AV46" s="64"/>
      <c r="AW46" s="66" t="e">
        <f t="shared" ref="AW46:AW71" si="19">Y46/AV46</f>
        <v>#DIV/0!</v>
      </c>
      <c r="AX46" s="339"/>
      <c r="AY46" s="147"/>
      <c r="AZ46" s="67"/>
      <c r="BB46" s="393"/>
    </row>
    <row r="47" spans="1:54" x14ac:dyDescent="0.2">
      <c r="A47" s="89"/>
      <c r="B47" s="380"/>
      <c r="C47" s="364" t="s">
        <v>33</v>
      </c>
      <c r="D47" s="309"/>
      <c r="E47" s="256"/>
      <c r="F47" s="130"/>
      <c r="G47" s="130"/>
      <c r="H47" s="130"/>
      <c r="I47" s="130"/>
      <c r="J47" s="130"/>
      <c r="K47" s="130"/>
      <c r="L47" s="130"/>
      <c r="M47" s="130"/>
      <c r="N47" s="130"/>
      <c r="O47" s="130"/>
      <c r="P47" s="114">
        <f t="shared" si="9"/>
        <v>0</v>
      </c>
      <c r="Q47" s="240">
        <f>P47+P48</f>
        <v>0</v>
      </c>
      <c r="R47" s="397"/>
      <c r="S47" s="398"/>
      <c r="T47" s="399"/>
      <c r="U47" s="170">
        <f>Q47-R47-S47-T47</f>
        <v>0</v>
      </c>
      <c r="V47" s="200" t="e">
        <f t="shared" si="10"/>
        <v>#DIV/0!</v>
      </c>
      <c r="W47" s="188" t="e">
        <f t="shared" si="17"/>
        <v>#DIV/0!</v>
      </c>
      <c r="X47" s="188" t="e">
        <f t="shared" si="18"/>
        <v>#DIV/0!</v>
      </c>
      <c r="Y47" s="192" t="e">
        <f t="shared" si="7"/>
        <v>#DIV/0!</v>
      </c>
      <c r="Z47" s="275">
        <v>0.1</v>
      </c>
      <c r="AA47" s="98"/>
      <c r="AB47" s="400" t="e">
        <f>R47/(12*(D47-E47+D48-E48))*1000+((Z47)*(F47+0.85*(G47+L47+M47))+(Z48)*(F48+0.85*(G48+L48+M48)))/(12*(D47+D48))*1000</f>
        <v>#DIV/0!</v>
      </c>
      <c r="AC47" s="401" t="e">
        <f>AB47-AD47</f>
        <v>#DIV/0!</v>
      </c>
      <c r="AD47" s="402" t="e">
        <f>(H47+H48+I47+I48)/(12*(D47+D48))*1000</f>
        <v>#DIV/0!</v>
      </c>
      <c r="AE47" s="403" t="e">
        <f>(AA47+AA48)*AB47*0.012</f>
        <v>#DIV/0!</v>
      </c>
      <c r="AF47" s="404"/>
      <c r="AG47" s="405"/>
      <c r="AH47" s="406" t="e">
        <f>AF47+AF48+AG47-AE47</f>
        <v>#DIV/0!</v>
      </c>
      <c r="AI47" s="407" t="e">
        <f>AH47/(12*(AA47+AA48))*1000</f>
        <v>#DIV/0!</v>
      </c>
      <c r="AJ47" s="408" t="e">
        <f>AI47/AD47</f>
        <v>#DIV/0!</v>
      </c>
      <c r="AK47" s="409">
        <f t="shared" si="4"/>
        <v>0</v>
      </c>
      <c r="AL47" s="410" t="e">
        <f>AF47+AF48+AG47-(AK47+AK48)*AB47*0.012</f>
        <v>#DIV/0!</v>
      </c>
      <c r="AM47" s="407" t="e">
        <f>AL47/(12*(AK47+AK48))*1000</f>
        <v>#DIV/0!</v>
      </c>
      <c r="AN47" s="411" t="e">
        <f>AM47/AD47</f>
        <v>#DIV/0!</v>
      </c>
      <c r="AO47" s="412"/>
      <c r="AP47" s="413" t="e">
        <f>(AO47+AO48)/(12*(AK47+AK48))*1000</f>
        <v>#DIV/0!</v>
      </c>
      <c r="AQ47" s="407" t="e">
        <f>AD47+AM47+AP47</f>
        <v>#DIV/0!</v>
      </c>
      <c r="AR47" s="414" t="e">
        <f>(AM47+AP47)/AD47</f>
        <v>#DIV/0!</v>
      </c>
      <c r="AS47" s="415" t="e">
        <f>AQ47/AD47</f>
        <v>#DIV/0!</v>
      </c>
      <c r="AT47" s="416">
        <f t="shared" si="8"/>
        <v>0</v>
      </c>
      <c r="AU47" s="69">
        <f t="shared" si="11"/>
        <v>0</v>
      </c>
      <c r="AV47" s="68"/>
      <c r="AW47" s="70" t="e">
        <f t="shared" si="19"/>
        <v>#DIV/0!</v>
      </c>
      <c r="AX47" s="341"/>
      <c r="AY47" s="309"/>
      <c r="AZ47" s="417" t="e">
        <f>(AT47+AT48+AG47-AX47-AX48)/((AY47+AY48)*12)</f>
        <v>#DIV/0!</v>
      </c>
      <c r="BB47" s="395">
        <f>IF(AF47+AF48+AG47-AX47-AX48&lt;0,AF47+AF48+AG47-AX47-AX48,0)</f>
        <v>0</v>
      </c>
    </row>
    <row r="48" spans="1:54" ht="13.5" thickBot="1" x14ac:dyDescent="0.25">
      <c r="A48" s="90"/>
      <c r="B48" s="377"/>
      <c r="C48" s="365" t="s">
        <v>34</v>
      </c>
      <c r="D48" s="147"/>
      <c r="E48" s="255"/>
      <c r="F48" s="129"/>
      <c r="G48" s="129"/>
      <c r="H48" s="129"/>
      <c r="I48" s="129"/>
      <c r="J48" s="129"/>
      <c r="K48" s="129"/>
      <c r="L48" s="129"/>
      <c r="M48" s="129"/>
      <c r="N48" s="129"/>
      <c r="O48" s="129"/>
      <c r="P48" s="113">
        <f t="shared" si="9"/>
        <v>0</v>
      </c>
      <c r="Q48" s="238" t="s">
        <v>71</v>
      </c>
      <c r="R48" s="289" t="s">
        <v>71</v>
      </c>
      <c r="S48" s="180" t="s">
        <v>71</v>
      </c>
      <c r="T48" s="181" t="s">
        <v>71</v>
      </c>
      <c r="U48" s="181" t="s">
        <v>71</v>
      </c>
      <c r="V48" s="199" t="e">
        <f t="shared" si="10"/>
        <v>#DIV/0!</v>
      </c>
      <c r="W48" s="187" t="e">
        <f t="shared" si="17"/>
        <v>#DIV/0!</v>
      </c>
      <c r="X48" s="187" t="e">
        <f t="shared" si="18"/>
        <v>#DIV/0!</v>
      </c>
      <c r="Y48" s="191" t="e">
        <f t="shared" si="7"/>
        <v>#DIV/0!</v>
      </c>
      <c r="Z48" s="274">
        <v>0.05</v>
      </c>
      <c r="AA48" s="97"/>
      <c r="AB48" s="212" t="s">
        <v>71</v>
      </c>
      <c r="AC48" s="185" t="s">
        <v>71</v>
      </c>
      <c r="AD48" s="181" t="s">
        <v>71</v>
      </c>
      <c r="AE48" s="214" t="s">
        <v>71</v>
      </c>
      <c r="AF48" s="335"/>
      <c r="AG48" s="328"/>
      <c r="AH48" s="215" t="s">
        <v>71</v>
      </c>
      <c r="AI48" s="216" t="s">
        <v>71</v>
      </c>
      <c r="AJ48" s="217" t="s">
        <v>71</v>
      </c>
      <c r="AK48" s="218">
        <f t="shared" si="4"/>
        <v>0</v>
      </c>
      <c r="AL48" s="215" t="s">
        <v>71</v>
      </c>
      <c r="AM48" s="216" t="s">
        <v>71</v>
      </c>
      <c r="AN48" s="245" t="s">
        <v>71</v>
      </c>
      <c r="AO48" s="248"/>
      <c r="AP48" s="215" t="s">
        <v>71</v>
      </c>
      <c r="AQ48" s="215" t="s">
        <v>71</v>
      </c>
      <c r="AR48" s="216" t="s">
        <v>71</v>
      </c>
      <c r="AS48" s="222" t="s">
        <v>71</v>
      </c>
      <c r="AT48" s="242">
        <f t="shared" si="8"/>
        <v>0</v>
      </c>
      <c r="AU48" s="65">
        <f t="shared" si="11"/>
        <v>0</v>
      </c>
      <c r="AV48" s="64"/>
      <c r="AW48" s="66" t="e">
        <f t="shared" si="19"/>
        <v>#DIV/0!</v>
      </c>
      <c r="AX48" s="339"/>
      <c r="AY48" s="147"/>
      <c r="AZ48" s="67"/>
      <c r="BB48" s="393"/>
    </row>
    <row r="49" spans="1:54" ht="17.45" customHeight="1" x14ac:dyDescent="0.2">
      <c r="A49" s="354"/>
      <c r="B49" s="381"/>
      <c r="C49" s="368" t="s">
        <v>33</v>
      </c>
      <c r="D49" s="291"/>
      <c r="E49" s="254"/>
      <c r="F49" s="128"/>
      <c r="G49" s="128"/>
      <c r="H49" s="128"/>
      <c r="I49" s="128"/>
      <c r="J49" s="128"/>
      <c r="K49" s="128"/>
      <c r="L49" s="128"/>
      <c r="M49" s="128"/>
      <c r="N49" s="128"/>
      <c r="O49" s="128"/>
      <c r="P49" s="112">
        <f t="shared" si="9"/>
        <v>0</v>
      </c>
      <c r="Q49" s="239">
        <f>P49+P50</f>
        <v>0</v>
      </c>
      <c r="R49" s="297"/>
      <c r="S49" s="205"/>
      <c r="T49" s="178"/>
      <c r="U49" s="159">
        <f>Q49-R49-S49-T49</f>
        <v>0</v>
      </c>
      <c r="V49" s="202" t="e">
        <f t="shared" si="10"/>
        <v>#DIV/0!</v>
      </c>
      <c r="W49" s="190" t="e">
        <f t="shared" si="17"/>
        <v>#DIV/0!</v>
      </c>
      <c r="X49" s="190" t="e">
        <f t="shared" si="18"/>
        <v>#DIV/0!</v>
      </c>
      <c r="Y49" s="194" t="e">
        <f t="shared" si="7"/>
        <v>#DIV/0!</v>
      </c>
      <c r="Z49" s="277">
        <v>0.1</v>
      </c>
      <c r="AA49" s="96"/>
      <c r="AB49" s="210" t="e">
        <f>R49/(12*(D49-E49+D50-E50))*1000+((Z49)*(F49+0.85*(G49+L49+M49))+(Z50)*(F50+0.85*(G50+L50+M50)))/(12*(D49+D50))*1000</f>
        <v>#DIV/0!</v>
      </c>
      <c r="AC49" s="184" t="e">
        <f>AB49-AD49</f>
        <v>#DIV/0!</v>
      </c>
      <c r="AD49" s="211" t="e">
        <f>(H49+H50+I49+I50)/(12*(D49+D50))*1000</f>
        <v>#DIV/0!</v>
      </c>
      <c r="AE49" s="77" t="e">
        <f>(AA49+AA50)*AB49*0.012</f>
        <v>#DIV/0!</v>
      </c>
      <c r="AF49" s="334"/>
      <c r="AG49" s="327"/>
      <c r="AH49" s="336" t="e">
        <f>AF49+AF50+AG49-AE49</f>
        <v>#DIV/0!</v>
      </c>
      <c r="AI49" s="4" t="e">
        <f>AH49/(12*(AA49+AA50))*1000</f>
        <v>#DIV/0!</v>
      </c>
      <c r="AJ49" s="5" t="e">
        <f>AI49/AD49</f>
        <v>#DIV/0!</v>
      </c>
      <c r="AK49" s="348">
        <f t="shared" si="4"/>
        <v>0</v>
      </c>
      <c r="AL49" s="9" t="e">
        <f>AF49+AF50+AG49-(AK49+AK50)*AB49*0.012</f>
        <v>#DIV/0!</v>
      </c>
      <c r="AM49" s="4" t="e">
        <f>AL49/(12*(AK49+AK50))*1000</f>
        <v>#DIV/0!</v>
      </c>
      <c r="AN49" s="246" t="e">
        <f>AM49/AD49</f>
        <v>#DIV/0!</v>
      </c>
      <c r="AO49" s="229"/>
      <c r="AP49" s="228" t="e">
        <f>(AO49+AO50)/(12*(AK49+AK50))*1000</f>
        <v>#DIV/0!</v>
      </c>
      <c r="AQ49" s="4" t="e">
        <f>AD49+AM49+AP49</f>
        <v>#DIV/0!</v>
      </c>
      <c r="AR49" s="6" t="e">
        <f>(AM49+AP49)/AD49</f>
        <v>#DIV/0!</v>
      </c>
      <c r="AS49" s="221" t="e">
        <f>AQ49/AD49</f>
        <v>#DIV/0!</v>
      </c>
      <c r="AT49" s="241">
        <f t="shared" si="8"/>
        <v>0</v>
      </c>
      <c r="AU49" s="17">
        <f t="shared" si="11"/>
        <v>0</v>
      </c>
      <c r="AV49" s="3"/>
      <c r="AW49" s="18" t="e">
        <f t="shared" si="19"/>
        <v>#DIV/0!</v>
      </c>
      <c r="AX49" s="342"/>
      <c r="AY49" s="291"/>
      <c r="AZ49" s="14" t="e">
        <f>(AT49+AT50+AG49-AX49-AX50)/((AY49+AY50)*12)</f>
        <v>#DIV/0!</v>
      </c>
      <c r="BB49" s="395">
        <f>IF(AF49+AF50+AG49-AX49-AX50&lt;0,AF49+AF50+AG49-AX49-AX50,0)</f>
        <v>0</v>
      </c>
    </row>
    <row r="50" spans="1:54" ht="13.5" thickBot="1" x14ac:dyDescent="0.25">
      <c r="A50" s="90"/>
      <c r="B50" s="377"/>
      <c r="C50" s="365" t="s">
        <v>34</v>
      </c>
      <c r="D50" s="147"/>
      <c r="E50" s="255"/>
      <c r="F50" s="129"/>
      <c r="G50" s="129"/>
      <c r="H50" s="129"/>
      <c r="I50" s="129"/>
      <c r="J50" s="129"/>
      <c r="K50" s="129"/>
      <c r="L50" s="129"/>
      <c r="M50" s="129"/>
      <c r="N50" s="129"/>
      <c r="O50" s="129"/>
      <c r="P50" s="113">
        <f t="shared" si="9"/>
        <v>0</v>
      </c>
      <c r="Q50" s="238" t="s">
        <v>71</v>
      </c>
      <c r="R50" s="289" t="s">
        <v>71</v>
      </c>
      <c r="S50" s="180" t="s">
        <v>71</v>
      </c>
      <c r="T50" s="181" t="s">
        <v>71</v>
      </c>
      <c r="U50" s="181" t="s">
        <v>71</v>
      </c>
      <c r="V50" s="199" t="e">
        <f t="shared" si="10"/>
        <v>#DIV/0!</v>
      </c>
      <c r="W50" s="187" t="e">
        <f t="shared" si="17"/>
        <v>#DIV/0!</v>
      </c>
      <c r="X50" s="187" t="e">
        <f t="shared" si="18"/>
        <v>#DIV/0!</v>
      </c>
      <c r="Y50" s="191" t="e">
        <f t="shared" si="7"/>
        <v>#DIV/0!</v>
      </c>
      <c r="Z50" s="274">
        <v>0.05</v>
      </c>
      <c r="AA50" s="97"/>
      <c r="AB50" s="212" t="s">
        <v>71</v>
      </c>
      <c r="AC50" s="185" t="s">
        <v>71</v>
      </c>
      <c r="AD50" s="181" t="s">
        <v>71</v>
      </c>
      <c r="AE50" s="214" t="s">
        <v>71</v>
      </c>
      <c r="AF50" s="335"/>
      <c r="AG50" s="328"/>
      <c r="AH50" s="215" t="s">
        <v>71</v>
      </c>
      <c r="AI50" s="216" t="s">
        <v>71</v>
      </c>
      <c r="AJ50" s="217" t="s">
        <v>71</v>
      </c>
      <c r="AK50" s="218">
        <f t="shared" si="4"/>
        <v>0</v>
      </c>
      <c r="AL50" s="215" t="s">
        <v>71</v>
      </c>
      <c r="AM50" s="216" t="s">
        <v>71</v>
      </c>
      <c r="AN50" s="245" t="s">
        <v>71</v>
      </c>
      <c r="AO50" s="248"/>
      <c r="AP50" s="215" t="s">
        <v>71</v>
      </c>
      <c r="AQ50" s="215" t="s">
        <v>71</v>
      </c>
      <c r="AR50" s="216" t="s">
        <v>71</v>
      </c>
      <c r="AS50" s="222" t="s">
        <v>71</v>
      </c>
      <c r="AT50" s="242">
        <f t="shared" si="8"/>
        <v>0</v>
      </c>
      <c r="AU50" s="65">
        <f t="shared" si="11"/>
        <v>0</v>
      </c>
      <c r="AV50" s="64"/>
      <c r="AW50" s="66" t="e">
        <f t="shared" si="19"/>
        <v>#DIV/0!</v>
      </c>
      <c r="AX50" s="339"/>
      <c r="AY50" s="147"/>
      <c r="AZ50" s="67"/>
      <c r="BB50" s="393"/>
    </row>
    <row r="51" spans="1:54" x14ac:dyDescent="0.2">
      <c r="A51" s="354"/>
      <c r="B51" s="381"/>
      <c r="C51" s="368" t="s">
        <v>33</v>
      </c>
      <c r="D51" s="291"/>
      <c r="E51" s="254"/>
      <c r="F51" s="128"/>
      <c r="G51" s="128"/>
      <c r="H51" s="128"/>
      <c r="I51" s="128"/>
      <c r="J51" s="128"/>
      <c r="K51" s="128"/>
      <c r="L51" s="128"/>
      <c r="M51" s="128"/>
      <c r="N51" s="128"/>
      <c r="O51" s="128"/>
      <c r="P51" s="112">
        <f t="shared" si="9"/>
        <v>0</v>
      </c>
      <c r="Q51" s="239">
        <f>P51+P52</f>
        <v>0</v>
      </c>
      <c r="R51" s="297"/>
      <c r="S51" s="205"/>
      <c r="T51" s="178"/>
      <c r="U51" s="159">
        <f>Q51-R51-S51-T51</f>
        <v>0</v>
      </c>
      <c r="V51" s="202" t="e">
        <f t="shared" si="10"/>
        <v>#DIV/0!</v>
      </c>
      <c r="W51" s="190" t="e">
        <f t="shared" si="17"/>
        <v>#DIV/0!</v>
      </c>
      <c r="X51" s="190" t="e">
        <f t="shared" si="18"/>
        <v>#DIV/0!</v>
      </c>
      <c r="Y51" s="194" t="e">
        <f t="shared" si="7"/>
        <v>#DIV/0!</v>
      </c>
      <c r="Z51" s="277">
        <v>0.1</v>
      </c>
      <c r="AA51" s="96"/>
      <c r="AB51" s="210" t="e">
        <f>R51/(12*(D51-E51+D52-E52))*1000+((Z51)*(F51+0.85*(G51+L51+M51))+(Z52)*(F52+0.85*(G52+L52+M52)))/(12*(D51+D52))*1000</f>
        <v>#DIV/0!</v>
      </c>
      <c r="AC51" s="184" t="e">
        <f>AB51-AD51</f>
        <v>#DIV/0!</v>
      </c>
      <c r="AD51" s="211" t="e">
        <f>(H51+H52+I51+I52)/(12*(D51+D52))*1000</f>
        <v>#DIV/0!</v>
      </c>
      <c r="AE51" s="77" t="e">
        <f>(AA51+AA52)*AB51*0.012</f>
        <v>#DIV/0!</v>
      </c>
      <c r="AF51" s="334"/>
      <c r="AG51" s="327"/>
      <c r="AH51" s="186" t="e">
        <f>AF51+AF52+AG51-AE51</f>
        <v>#DIV/0!</v>
      </c>
      <c r="AI51" s="4" t="e">
        <f>AH51/(12*(AA51+AA52))*1000</f>
        <v>#DIV/0!</v>
      </c>
      <c r="AJ51" s="5" t="e">
        <f>AI51/AD51</f>
        <v>#DIV/0!</v>
      </c>
      <c r="AK51" s="348">
        <f t="shared" si="4"/>
        <v>0</v>
      </c>
      <c r="AL51" s="9" t="e">
        <f>AF51+AF52+AG51-(AK51+AK52)*AB51*0.012</f>
        <v>#DIV/0!</v>
      </c>
      <c r="AM51" s="4" t="e">
        <f>AL51/(12*(AK51+AK52))*1000</f>
        <v>#DIV/0!</v>
      </c>
      <c r="AN51" s="225" t="e">
        <f>AM51/AD51</f>
        <v>#DIV/0!</v>
      </c>
      <c r="AO51" s="229"/>
      <c r="AP51" s="228" t="e">
        <f>(AO51+AO52)/(12*(AK51+AK52))*1000</f>
        <v>#DIV/0!</v>
      </c>
      <c r="AQ51" s="4" t="e">
        <f>AD51+AM51+AP51</f>
        <v>#DIV/0!</v>
      </c>
      <c r="AR51" s="6" t="e">
        <f>(AM51+AP51)/AD51</f>
        <v>#DIV/0!</v>
      </c>
      <c r="AS51" s="221" t="e">
        <f>AQ51/AD51</f>
        <v>#DIV/0!</v>
      </c>
      <c r="AT51" s="241">
        <f t="shared" si="8"/>
        <v>0</v>
      </c>
      <c r="AU51" s="17">
        <f t="shared" si="11"/>
        <v>0</v>
      </c>
      <c r="AV51" s="3"/>
      <c r="AW51" s="18" t="e">
        <f t="shared" si="19"/>
        <v>#DIV/0!</v>
      </c>
      <c r="AX51" s="342"/>
      <c r="AY51" s="291"/>
      <c r="AZ51" s="14" t="e">
        <f>(AT51+AT52+AG51-AX51-AX52)/((AY51+AY52)*12)</f>
        <v>#DIV/0!</v>
      </c>
      <c r="BB51" s="395">
        <f>IF(AF51+AF52+AG51-AX51-AX52&lt;0,AF51+AF52+AG51-AX51-AX52,0)</f>
        <v>0</v>
      </c>
    </row>
    <row r="52" spans="1:54" ht="13.5" thickBot="1" x14ac:dyDescent="0.25">
      <c r="A52" s="90"/>
      <c r="B52" s="377"/>
      <c r="C52" s="365" t="s">
        <v>34</v>
      </c>
      <c r="D52" s="147"/>
      <c r="E52" s="255"/>
      <c r="F52" s="129"/>
      <c r="G52" s="129"/>
      <c r="H52" s="129"/>
      <c r="I52" s="129"/>
      <c r="J52" s="129"/>
      <c r="K52" s="129"/>
      <c r="L52" s="129"/>
      <c r="M52" s="129"/>
      <c r="N52" s="129"/>
      <c r="O52" s="129"/>
      <c r="P52" s="113">
        <f t="shared" si="9"/>
        <v>0</v>
      </c>
      <c r="Q52" s="238" t="s">
        <v>71</v>
      </c>
      <c r="R52" s="289"/>
      <c r="S52" s="180" t="s">
        <v>71</v>
      </c>
      <c r="T52" s="181" t="s">
        <v>71</v>
      </c>
      <c r="U52" s="181" t="s">
        <v>71</v>
      </c>
      <c r="V52" s="199" t="e">
        <f t="shared" si="10"/>
        <v>#DIV/0!</v>
      </c>
      <c r="W52" s="187" t="e">
        <f t="shared" si="17"/>
        <v>#DIV/0!</v>
      </c>
      <c r="X52" s="187" t="e">
        <f t="shared" si="18"/>
        <v>#DIV/0!</v>
      </c>
      <c r="Y52" s="191" t="e">
        <f t="shared" si="7"/>
        <v>#DIV/0!</v>
      </c>
      <c r="Z52" s="274">
        <v>0.05</v>
      </c>
      <c r="AA52" s="97"/>
      <c r="AB52" s="212" t="s">
        <v>71</v>
      </c>
      <c r="AC52" s="185" t="s">
        <v>71</v>
      </c>
      <c r="AD52" s="181" t="s">
        <v>71</v>
      </c>
      <c r="AE52" s="214" t="s">
        <v>71</v>
      </c>
      <c r="AF52" s="335"/>
      <c r="AG52" s="328"/>
      <c r="AH52" s="215" t="s">
        <v>71</v>
      </c>
      <c r="AI52" s="216" t="s">
        <v>71</v>
      </c>
      <c r="AJ52" s="217" t="s">
        <v>71</v>
      </c>
      <c r="AK52" s="218">
        <f t="shared" si="4"/>
        <v>0</v>
      </c>
      <c r="AL52" s="215" t="s">
        <v>71</v>
      </c>
      <c r="AM52" s="216" t="s">
        <v>71</v>
      </c>
      <c r="AN52" s="226" t="s">
        <v>71</v>
      </c>
      <c r="AO52" s="248"/>
      <c r="AP52" s="215" t="s">
        <v>71</v>
      </c>
      <c r="AQ52" s="215" t="s">
        <v>71</v>
      </c>
      <c r="AR52" s="216" t="s">
        <v>71</v>
      </c>
      <c r="AS52" s="222" t="s">
        <v>71</v>
      </c>
      <c r="AT52" s="242">
        <f t="shared" si="8"/>
        <v>0</v>
      </c>
      <c r="AU52" s="65">
        <f t="shared" si="11"/>
        <v>0</v>
      </c>
      <c r="AV52" s="64"/>
      <c r="AW52" s="66" t="e">
        <f t="shared" si="19"/>
        <v>#DIV/0!</v>
      </c>
      <c r="AX52" s="339"/>
      <c r="AY52" s="147"/>
      <c r="AZ52" s="67"/>
      <c r="BB52" s="393"/>
    </row>
    <row r="53" spans="1:54" x14ac:dyDescent="0.2">
      <c r="A53" s="354"/>
      <c r="B53" s="381"/>
      <c r="C53" s="368" t="s">
        <v>33</v>
      </c>
      <c r="D53" s="291"/>
      <c r="E53" s="254"/>
      <c r="F53" s="128"/>
      <c r="G53" s="128"/>
      <c r="H53" s="128"/>
      <c r="I53" s="128"/>
      <c r="J53" s="128"/>
      <c r="K53" s="128"/>
      <c r="L53" s="128"/>
      <c r="M53" s="128"/>
      <c r="N53" s="128"/>
      <c r="O53" s="128"/>
      <c r="P53" s="112">
        <f t="shared" si="9"/>
        <v>0</v>
      </c>
      <c r="Q53" s="239">
        <f>P53+P54</f>
        <v>0</v>
      </c>
      <c r="R53" s="297"/>
      <c r="S53" s="205"/>
      <c r="T53" s="178"/>
      <c r="U53" s="159">
        <f>Q53-R53-S53-T53</f>
        <v>0</v>
      </c>
      <c r="V53" s="202" t="e">
        <f t="shared" si="10"/>
        <v>#DIV/0!</v>
      </c>
      <c r="W53" s="190" t="e">
        <f t="shared" si="17"/>
        <v>#DIV/0!</v>
      </c>
      <c r="X53" s="190" t="e">
        <f t="shared" si="18"/>
        <v>#DIV/0!</v>
      </c>
      <c r="Y53" s="194" t="e">
        <f t="shared" si="7"/>
        <v>#DIV/0!</v>
      </c>
      <c r="Z53" s="277">
        <v>0.1</v>
      </c>
      <c r="AA53" s="96"/>
      <c r="AB53" s="210" t="e">
        <f>R53/(12*(D53-E53+D54-E54))*1000+((Z53)*(F53+0.85*(G53+L53+M53))+(Z54)*(F54+0.85*(G54+L54+M54)))/(12*(D53+D54))*1000</f>
        <v>#DIV/0!</v>
      </c>
      <c r="AC53" s="184" t="e">
        <f>AB53-AD53</f>
        <v>#DIV/0!</v>
      </c>
      <c r="AD53" s="211" t="e">
        <f>(H53+H54+I53+I54)/(12*(D53+D54))*1000</f>
        <v>#DIV/0!</v>
      </c>
      <c r="AE53" s="77" t="e">
        <f>(AA53+AA54)*AB53*0.012</f>
        <v>#DIV/0!</v>
      </c>
      <c r="AF53" s="334"/>
      <c r="AG53" s="327"/>
      <c r="AH53" s="336" t="e">
        <f>AF53+AF54+AG53-AE53</f>
        <v>#DIV/0!</v>
      </c>
      <c r="AI53" s="4" t="e">
        <f>AH53/(12*(AA53+AA54))*1000</f>
        <v>#DIV/0!</v>
      </c>
      <c r="AJ53" s="5" t="e">
        <f>AI53/AD53</f>
        <v>#DIV/0!</v>
      </c>
      <c r="AK53" s="348">
        <f t="shared" si="4"/>
        <v>0</v>
      </c>
      <c r="AL53" s="9" t="e">
        <f>AF53+AF54+AG53-(AK53+AK54)*AB53*0.012</f>
        <v>#DIV/0!</v>
      </c>
      <c r="AM53" s="4" t="e">
        <f>AL53/(12*(AK53+AK54))*1000</f>
        <v>#DIV/0!</v>
      </c>
      <c r="AN53" s="225" t="e">
        <f>AM53/AD53</f>
        <v>#DIV/0!</v>
      </c>
      <c r="AO53" s="229"/>
      <c r="AP53" s="228" t="e">
        <f>(AO53+AO54)/(12*(AK53+AK54))*1000</f>
        <v>#DIV/0!</v>
      </c>
      <c r="AQ53" s="4" t="e">
        <f>AD53+AM53+AP53</f>
        <v>#DIV/0!</v>
      </c>
      <c r="AR53" s="6" t="e">
        <f>(AM53+AP53)/AD53</f>
        <v>#DIV/0!</v>
      </c>
      <c r="AS53" s="221" t="e">
        <f>AQ53/AD53</f>
        <v>#DIV/0!</v>
      </c>
      <c r="AT53" s="241">
        <f t="shared" si="8"/>
        <v>0</v>
      </c>
      <c r="AU53" s="17">
        <f t="shared" si="11"/>
        <v>0</v>
      </c>
      <c r="AV53" s="3"/>
      <c r="AW53" s="18" t="e">
        <f t="shared" si="19"/>
        <v>#DIV/0!</v>
      </c>
      <c r="AX53" s="342"/>
      <c r="AY53" s="291"/>
      <c r="AZ53" s="14" t="e">
        <f>(AT53+AT54+AG53-AX53-AX54)/((AY53+AY54)*12)</f>
        <v>#DIV/0!</v>
      </c>
      <c r="BB53" s="395">
        <f>IF(AF53+AF54+AG53-AX53-AX54&lt;0,AF53+AF54+AG53-AX53-AX54,0)</f>
        <v>0</v>
      </c>
    </row>
    <row r="54" spans="1:54" ht="13.5" thickBot="1" x14ac:dyDescent="0.25">
      <c r="A54" s="90"/>
      <c r="B54" s="377"/>
      <c r="C54" s="365" t="s">
        <v>34</v>
      </c>
      <c r="D54" s="147"/>
      <c r="E54" s="255"/>
      <c r="F54" s="129"/>
      <c r="G54" s="129"/>
      <c r="H54" s="129"/>
      <c r="I54" s="129"/>
      <c r="J54" s="129"/>
      <c r="K54" s="129"/>
      <c r="L54" s="129"/>
      <c r="M54" s="129"/>
      <c r="N54" s="129"/>
      <c r="O54" s="129"/>
      <c r="P54" s="113">
        <f t="shared" si="9"/>
        <v>0</v>
      </c>
      <c r="Q54" s="238" t="s">
        <v>71</v>
      </c>
      <c r="R54" s="289" t="s">
        <v>71</v>
      </c>
      <c r="S54" s="180" t="s">
        <v>71</v>
      </c>
      <c r="T54" s="181" t="s">
        <v>71</v>
      </c>
      <c r="U54" s="181" t="s">
        <v>71</v>
      </c>
      <c r="V54" s="199" t="e">
        <f t="shared" si="10"/>
        <v>#DIV/0!</v>
      </c>
      <c r="W54" s="187" t="e">
        <f t="shared" si="17"/>
        <v>#DIV/0!</v>
      </c>
      <c r="X54" s="187" t="e">
        <f t="shared" si="18"/>
        <v>#DIV/0!</v>
      </c>
      <c r="Y54" s="191" t="e">
        <f t="shared" si="7"/>
        <v>#DIV/0!</v>
      </c>
      <c r="Z54" s="274">
        <v>0.05</v>
      </c>
      <c r="AA54" s="97"/>
      <c r="AB54" s="212" t="s">
        <v>71</v>
      </c>
      <c r="AC54" s="185" t="s">
        <v>71</v>
      </c>
      <c r="AD54" s="181" t="s">
        <v>71</v>
      </c>
      <c r="AE54" s="214" t="s">
        <v>71</v>
      </c>
      <c r="AF54" s="335"/>
      <c r="AG54" s="328"/>
      <c r="AH54" s="215" t="s">
        <v>71</v>
      </c>
      <c r="AI54" s="216" t="s">
        <v>71</v>
      </c>
      <c r="AJ54" s="217" t="s">
        <v>71</v>
      </c>
      <c r="AK54" s="218">
        <f t="shared" si="4"/>
        <v>0</v>
      </c>
      <c r="AL54" s="215" t="s">
        <v>71</v>
      </c>
      <c r="AM54" s="216" t="s">
        <v>71</v>
      </c>
      <c r="AN54" s="226" t="s">
        <v>71</v>
      </c>
      <c r="AO54" s="248"/>
      <c r="AP54" s="215" t="s">
        <v>71</v>
      </c>
      <c r="AQ54" s="215" t="s">
        <v>71</v>
      </c>
      <c r="AR54" s="216" t="s">
        <v>71</v>
      </c>
      <c r="AS54" s="222" t="s">
        <v>71</v>
      </c>
      <c r="AT54" s="242">
        <f t="shared" si="8"/>
        <v>0</v>
      </c>
      <c r="AU54" s="65">
        <f t="shared" si="11"/>
        <v>0</v>
      </c>
      <c r="AV54" s="64"/>
      <c r="AW54" s="66" t="e">
        <f t="shared" si="19"/>
        <v>#DIV/0!</v>
      </c>
      <c r="AX54" s="339"/>
      <c r="AY54" s="147"/>
      <c r="AZ54" s="67"/>
      <c r="BB54" s="393"/>
    </row>
    <row r="55" spans="1:54" x14ac:dyDescent="0.2">
      <c r="A55" s="354"/>
      <c r="B55" s="381"/>
      <c r="C55" s="368" t="s">
        <v>33</v>
      </c>
      <c r="D55" s="291"/>
      <c r="E55" s="254"/>
      <c r="F55" s="128"/>
      <c r="G55" s="128"/>
      <c r="H55" s="128"/>
      <c r="I55" s="128"/>
      <c r="J55" s="128"/>
      <c r="K55" s="128"/>
      <c r="L55" s="128"/>
      <c r="M55" s="128"/>
      <c r="N55" s="128"/>
      <c r="O55" s="128"/>
      <c r="P55" s="112">
        <f t="shared" si="9"/>
        <v>0</v>
      </c>
      <c r="Q55" s="239">
        <f>P55+P56</f>
        <v>0</v>
      </c>
      <c r="R55" s="297"/>
      <c r="S55" s="205"/>
      <c r="T55" s="178"/>
      <c r="U55" s="159">
        <f>Q55-R55-S55-T55</f>
        <v>0</v>
      </c>
      <c r="V55" s="202" t="e">
        <f t="shared" si="10"/>
        <v>#DIV/0!</v>
      </c>
      <c r="W55" s="190" t="e">
        <f t="shared" si="17"/>
        <v>#DIV/0!</v>
      </c>
      <c r="X55" s="190" t="e">
        <f t="shared" si="18"/>
        <v>#DIV/0!</v>
      </c>
      <c r="Y55" s="194" t="e">
        <f t="shared" si="7"/>
        <v>#DIV/0!</v>
      </c>
      <c r="Z55" s="277">
        <v>0.1</v>
      </c>
      <c r="AA55" s="96"/>
      <c r="AB55" s="210" t="e">
        <f>R55/(12*(D55-E55+D56-E56))*1000+((Z55)*(F55+0.85*(G55+L55+M55))+(Z56)*(F56+0.85*(G56+L56+M56)))/(12*(D55+D56))*1000</f>
        <v>#DIV/0!</v>
      </c>
      <c r="AC55" s="184" t="e">
        <f>AB55-AD55</f>
        <v>#DIV/0!</v>
      </c>
      <c r="AD55" s="211" t="e">
        <f>(H55+H56+I55+I56)/(12*(D55+D56))*1000</f>
        <v>#DIV/0!</v>
      </c>
      <c r="AE55" s="77" t="e">
        <f>(AA55+AA56)*AB55*0.012</f>
        <v>#DIV/0!</v>
      </c>
      <c r="AF55" s="334"/>
      <c r="AG55" s="327"/>
      <c r="AH55" s="186" t="e">
        <f>AF55+AF56+AG55-AE55</f>
        <v>#DIV/0!</v>
      </c>
      <c r="AI55" s="4" t="e">
        <f>AH55/(12*(AA55+AA56))*1000</f>
        <v>#DIV/0!</v>
      </c>
      <c r="AJ55" s="5" t="e">
        <f>AI55/AD55</f>
        <v>#DIV/0!</v>
      </c>
      <c r="AK55" s="348">
        <f t="shared" si="4"/>
        <v>0</v>
      </c>
      <c r="AL55" s="9" t="e">
        <f>AF55+AF56+AG55-(AK55+AK56)*AB55*0.012</f>
        <v>#DIV/0!</v>
      </c>
      <c r="AM55" s="4" t="e">
        <f>AL55/(12*(AK55+AK56))*1000</f>
        <v>#DIV/0!</v>
      </c>
      <c r="AN55" s="225" t="e">
        <f>AM55/AD55</f>
        <v>#DIV/0!</v>
      </c>
      <c r="AO55" s="229"/>
      <c r="AP55" s="228" t="e">
        <f>(AO55+AO56)/(12*(AK55+AK56))*1000</f>
        <v>#DIV/0!</v>
      </c>
      <c r="AQ55" s="4" t="e">
        <f>AD55+AM55+AP55</f>
        <v>#DIV/0!</v>
      </c>
      <c r="AR55" s="6" t="e">
        <f>(AM55+AP55)/AD55</f>
        <v>#DIV/0!</v>
      </c>
      <c r="AS55" s="221" t="e">
        <f>AQ55/AD55</f>
        <v>#DIV/0!</v>
      </c>
      <c r="AT55" s="241">
        <f t="shared" si="8"/>
        <v>0</v>
      </c>
      <c r="AU55" s="17">
        <f t="shared" si="11"/>
        <v>0</v>
      </c>
      <c r="AV55" s="3"/>
      <c r="AW55" s="18" t="e">
        <f t="shared" si="19"/>
        <v>#DIV/0!</v>
      </c>
      <c r="AX55" s="342"/>
      <c r="AY55" s="291"/>
      <c r="AZ55" s="14" t="e">
        <f>(AT55+AT56+AG55-AX55-AX56)/((AY55+AY56)*12)</f>
        <v>#DIV/0!</v>
      </c>
      <c r="BB55" s="395">
        <f>IF(AF55+AF56+AG55-AX55-AX56&lt;0,AF55+AF56+AG55-AX55-AX56,0)</f>
        <v>0</v>
      </c>
    </row>
    <row r="56" spans="1:54" ht="13.5" thickBot="1" x14ac:dyDescent="0.25">
      <c r="A56" s="90"/>
      <c r="B56" s="377"/>
      <c r="C56" s="365" t="s">
        <v>34</v>
      </c>
      <c r="D56" s="147"/>
      <c r="E56" s="255"/>
      <c r="F56" s="129"/>
      <c r="G56" s="129"/>
      <c r="H56" s="129"/>
      <c r="I56" s="129"/>
      <c r="J56" s="129"/>
      <c r="K56" s="129"/>
      <c r="L56" s="129"/>
      <c r="M56" s="129"/>
      <c r="N56" s="129"/>
      <c r="O56" s="129"/>
      <c r="P56" s="113">
        <f t="shared" si="9"/>
        <v>0</v>
      </c>
      <c r="Q56" s="238" t="s">
        <v>71</v>
      </c>
      <c r="R56" s="289" t="s">
        <v>71</v>
      </c>
      <c r="S56" s="180" t="s">
        <v>71</v>
      </c>
      <c r="T56" s="181" t="s">
        <v>71</v>
      </c>
      <c r="U56" s="181" t="s">
        <v>71</v>
      </c>
      <c r="V56" s="199" t="e">
        <f t="shared" si="10"/>
        <v>#DIV/0!</v>
      </c>
      <c r="W56" s="187" t="e">
        <f t="shared" si="17"/>
        <v>#DIV/0!</v>
      </c>
      <c r="X56" s="187" t="e">
        <f t="shared" si="18"/>
        <v>#DIV/0!</v>
      </c>
      <c r="Y56" s="191" t="e">
        <f t="shared" si="7"/>
        <v>#DIV/0!</v>
      </c>
      <c r="Z56" s="274">
        <v>0.05</v>
      </c>
      <c r="AA56" s="97"/>
      <c r="AB56" s="212" t="s">
        <v>71</v>
      </c>
      <c r="AC56" s="185" t="s">
        <v>71</v>
      </c>
      <c r="AD56" s="181" t="s">
        <v>71</v>
      </c>
      <c r="AE56" s="214" t="s">
        <v>71</v>
      </c>
      <c r="AF56" s="335"/>
      <c r="AG56" s="328"/>
      <c r="AH56" s="215" t="s">
        <v>71</v>
      </c>
      <c r="AI56" s="216" t="s">
        <v>71</v>
      </c>
      <c r="AJ56" s="217" t="s">
        <v>71</v>
      </c>
      <c r="AK56" s="218">
        <f t="shared" si="4"/>
        <v>0</v>
      </c>
      <c r="AL56" s="215" t="s">
        <v>71</v>
      </c>
      <c r="AM56" s="216" t="s">
        <v>71</v>
      </c>
      <c r="AN56" s="226" t="s">
        <v>71</v>
      </c>
      <c r="AO56" s="248"/>
      <c r="AP56" s="215" t="s">
        <v>71</v>
      </c>
      <c r="AQ56" s="215" t="s">
        <v>71</v>
      </c>
      <c r="AR56" s="216" t="s">
        <v>71</v>
      </c>
      <c r="AS56" s="222" t="s">
        <v>71</v>
      </c>
      <c r="AT56" s="242">
        <f t="shared" si="8"/>
        <v>0</v>
      </c>
      <c r="AU56" s="65">
        <f t="shared" si="11"/>
        <v>0</v>
      </c>
      <c r="AV56" s="64"/>
      <c r="AW56" s="66" t="e">
        <f t="shared" si="19"/>
        <v>#DIV/0!</v>
      </c>
      <c r="AX56" s="339"/>
      <c r="AY56" s="147"/>
      <c r="AZ56" s="67"/>
      <c r="BB56" s="393"/>
    </row>
    <row r="57" spans="1:54" x14ac:dyDescent="0.2">
      <c r="A57" s="354"/>
      <c r="B57" s="381"/>
      <c r="C57" s="368" t="s">
        <v>33</v>
      </c>
      <c r="D57" s="291"/>
      <c r="E57" s="254"/>
      <c r="F57" s="128"/>
      <c r="G57" s="128"/>
      <c r="H57" s="128"/>
      <c r="I57" s="128"/>
      <c r="J57" s="128"/>
      <c r="K57" s="128"/>
      <c r="L57" s="128"/>
      <c r="M57" s="128"/>
      <c r="N57" s="128"/>
      <c r="O57" s="128"/>
      <c r="P57" s="112">
        <f t="shared" si="9"/>
        <v>0</v>
      </c>
      <c r="Q57" s="239">
        <f>P57+P58</f>
        <v>0</v>
      </c>
      <c r="R57" s="297"/>
      <c r="S57" s="205"/>
      <c r="T57" s="178"/>
      <c r="U57" s="159">
        <f>Q57-R57-S57-T57</f>
        <v>0</v>
      </c>
      <c r="V57" s="202" t="e">
        <f t="shared" si="10"/>
        <v>#DIV/0!</v>
      </c>
      <c r="W57" s="190" t="e">
        <f t="shared" si="17"/>
        <v>#DIV/0!</v>
      </c>
      <c r="X57" s="190" t="e">
        <f t="shared" si="18"/>
        <v>#DIV/0!</v>
      </c>
      <c r="Y57" s="194" t="e">
        <f t="shared" si="7"/>
        <v>#DIV/0!</v>
      </c>
      <c r="Z57" s="277">
        <v>0.1</v>
      </c>
      <c r="AA57" s="96"/>
      <c r="AB57" s="210" t="e">
        <f>R57/(12*(D57-E57+D58-E58))*1000+((Z57)*(F57+0.85*(G57+L57+M57))+(Z58)*(F58+0.85*(G58+L58+M58)))/(12*(D57+D58))*1000</f>
        <v>#DIV/0!</v>
      </c>
      <c r="AC57" s="184" t="e">
        <f>AB57-AD57</f>
        <v>#DIV/0!</v>
      </c>
      <c r="AD57" s="211" t="e">
        <f>(H57+H58+I57+I58)/(12*(D57+D58))*1000</f>
        <v>#DIV/0!</v>
      </c>
      <c r="AE57" s="77" t="e">
        <f>(AA57+AA58)*AB57*0.012</f>
        <v>#DIV/0!</v>
      </c>
      <c r="AF57" s="334"/>
      <c r="AG57" s="327"/>
      <c r="AH57" s="186" t="e">
        <f>AF57+AF58+AG57-AE57</f>
        <v>#DIV/0!</v>
      </c>
      <c r="AI57" s="4" t="e">
        <f>AH57/(12*(AA57+AA58))*1000</f>
        <v>#DIV/0!</v>
      </c>
      <c r="AJ57" s="5" t="e">
        <f>AI57/AD57</f>
        <v>#DIV/0!</v>
      </c>
      <c r="AK57" s="348">
        <f t="shared" si="4"/>
        <v>0</v>
      </c>
      <c r="AL57" s="9" t="e">
        <f>AF57+AF58+AG57-(AK57+AK58)*AB57*0.012</f>
        <v>#DIV/0!</v>
      </c>
      <c r="AM57" s="4" t="e">
        <f>AL57/(12*(AK57+AK58))*1000</f>
        <v>#DIV/0!</v>
      </c>
      <c r="AN57" s="225" t="e">
        <f>AM57/AD57</f>
        <v>#DIV/0!</v>
      </c>
      <c r="AO57" s="229"/>
      <c r="AP57" s="228" t="e">
        <f>(AO57+AO58)/(12*(AK57+AK58))*1000</f>
        <v>#DIV/0!</v>
      </c>
      <c r="AQ57" s="4" t="e">
        <f>AD57+AM57+AP57</f>
        <v>#DIV/0!</v>
      </c>
      <c r="AR57" s="6" t="e">
        <f>(AM57+AP57)/AD57</f>
        <v>#DIV/0!</v>
      </c>
      <c r="AS57" s="221" t="e">
        <f>AQ57/AD57</f>
        <v>#DIV/0!</v>
      </c>
      <c r="AT57" s="241">
        <f t="shared" si="8"/>
        <v>0</v>
      </c>
      <c r="AU57" s="17">
        <f t="shared" si="11"/>
        <v>0</v>
      </c>
      <c r="AV57" s="3"/>
      <c r="AW57" s="18" t="e">
        <f t="shared" si="19"/>
        <v>#DIV/0!</v>
      </c>
      <c r="AX57" s="342"/>
      <c r="AY57" s="291"/>
      <c r="AZ57" s="14" t="e">
        <f>(AT57+AT58+AG57-AX57-AX58)/((AY57+AY58)*12)</f>
        <v>#DIV/0!</v>
      </c>
      <c r="BB57" s="395">
        <f>IF(AF57+AF58+AG57-AX57-AX58&lt;0,AF57+AF58+AG57-AX57-AX58,0)</f>
        <v>0</v>
      </c>
    </row>
    <row r="58" spans="1:54" ht="13.5" thickBot="1" x14ac:dyDescent="0.25">
      <c r="A58" s="90"/>
      <c r="B58" s="377"/>
      <c r="C58" s="365" t="s">
        <v>34</v>
      </c>
      <c r="D58" s="147"/>
      <c r="E58" s="255"/>
      <c r="F58" s="129"/>
      <c r="G58" s="129"/>
      <c r="H58" s="129"/>
      <c r="I58" s="129"/>
      <c r="J58" s="129"/>
      <c r="K58" s="129"/>
      <c r="L58" s="129"/>
      <c r="M58" s="129"/>
      <c r="N58" s="129"/>
      <c r="O58" s="129"/>
      <c r="P58" s="113">
        <f t="shared" si="9"/>
        <v>0</v>
      </c>
      <c r="Q58" s="238" t="s">
        <v>71</v>
      </c>
      <c r="R58" s="289" t="s">
        <v>71</v>
      </c>
      <c r="S58" s="180" t="s">
        <v>71</v>
      </c>
      <c r="T58" s="181" t="s">
        <v>71</v>
      </c>
      <c r="U58" s="181" t="s">
        <v>71</v>
      </c>
      <c r="V58" s="199" t="e">
        <f t="shared" si="10"/>
        <v>#DIV/0!</v>
      </c>
      <c r="W58" s="187" t="e">
        <f t="shared" si="17"/>
        <v>#DIV/0!</v>
      </c>
      <c r="X58" s="187" t="e">
        <f t="shared" si="18"/>
        <v>#DIV/0!</v>
      </c>
      <c r="Y58" s="191" t="e">
        <f t="shared" ref="Y58:Y95" si="20">W58+X58</f>
        <v>#DIV/0!</v>
      </c>
      <c r="Z58" s="274">
        <v>0.05</v>
      </c>
      <c r="AA58" s="97"/>
      <c r="AB58" s="212" t="s">
        <v>71</v>
      </c>
      <c r="AC58" s="185" t="s">
        <v>71</v>
      </c>
      <c r="AD58" s="181" t="s">
        <v>71</v>
      </c>
      <c r="AE58" s="214" t="s">
        <v>71</v>
      </c>
      <c r="AF58" s="335"/>
      <c r="AG58" s="328"/>
      <c r="AH58" s="215" t="s">
        <v>71</v>
      </c>
      <c r="AI58" s="216" t="s">
        <v>71</v>
      </c>
      <c r="AJ58" s="217" t="s">
        <v>71</v>
      </c>
      <c r="AK58" s="218">
        <f t="shared" si="4"/>
        <v>0</v>
      </c>
      <c r="AL58" s="215" t="s">
        <v>71</v>
      </c>
      <c r="AM58" s="216" t="s">
        <v>71</v>
      </c>
      <c r="AN58" s="226" t="s">
        <v>71</v>
      </c>
      <c r="AO58" s="248"/>
      <c r="AP58" s="215" t="s">
        <v>71</v>
      </c>
      <c r="AQ58" s="215" t="s">
        <v>71</v>
      </c>
      <c r="AR58" s="216" t="s">
        <v>71</v>
      </c>
      <c r="AS58" s="222" t="s">
        <v>71</v>
      </c>
      <c r="AT58" s="242">
        <f t="shared" si="8"/>
        <v>0</v>
      </c>
      <c r="AU58" s="65">
        <f t="shared" si="11"/>
        <v>0</v>
      </c>
      <c r="AV58" s="64"/>
      <c r="AW58" s="66" t="e">
        <f t="shared" si="19"/>
        <v>#DIV/0!</v>
      </c>
      <c r="AX58" s="339"/>
      <c r="AY58" s="147"/>
      <c r="AZ58" s="67"/>
      <c r="BB58" s="393"/>
    </row>
    <row r="59" spans="1:54" x14ac:dyDescent="0.2">
      <c r="A59" s="354"/>
      <c r="B59" s="381"/>
      <c r="C59" s="368" t="s">
        <v>33</v>
      </c>
      <c r="D59" s="291"/>
      <c r="E59" s="254"/>
      <c r="F59" s="128"/>
      <c r="G59" s="128"/>
      <c r="H59" s="128"/>
      <c r="I59" s="128"/>
      <c r="J59" s="128"/>
      <c r="K59" s="128"/>
      <c r="L59" s="128"/>
      <c r="M59" s="128"/>
      <c r="N59" s="128"/>
      <c r="O59" s="128"/>
      <c r="P59" s="112">
        <f t="shared" si="9"/>
        <v>0</v>
      </c>
      <c r="Q59" s="239">
        <f>P59+P60</f>
        <v>0</v>
      </c>
      <c r="R59" s="297"/>
      <c r="S59" s="205"/>
      <c r="T59" s="178"/>
      <c r="U59" s="159">
        <f>Q59-R59-S59-T59</f>
        <v>0</v>
      </c>
      <c r="V59" s="202" t="e">
        <f t="shared" si="10"/>
        <v>#DIV/0!</v>
      </c>
      <c r="W59" s="190" t="e">
        <f t="shared" si="17"/>
        <v>#DIV/0!</v>
      </c>
      <c r="X59" s="190" t="e">
        <f t="shared" si="18"/>
        <v>#DIV/0!</v>
      </c>
      <c r="Y59" s="194" t="e">
        <f t="shared" si="20"/>
        <v>#DIV/0!</v>
      </c>
      <c r="Z59" s="277">
        <v>0.1</v>
      </c>
      <c r="AA59" s="96"/>
      <c r="AB59" s="210" t="e">
        <f>R59/(12*(D59-E59+D60-E60))*1000+((Z59)*(F59+0.85*(G59+L59+M59))+(Z60)*(F60+0.85*(G60+L60+M60)))/(12*(D59+D60))*1000</f>
        <v>#DIV/0!</v>
      </c>
      <c r="AC59" s="184" t="e">
        <f>AB59-AD59</f>
        <v>#DIV/0!</v>
      </c>
      <c r="AD59" s="211" t="e">
        <f>(H59+H60+I59+I60)/(12*(D59+D60))*1000</f>
        <v>#DIV/0!</v>
      </c>
      <c r="AE59" s="77" t="e">
        <f>(AA59+AA60)*AB59*0.012</f>
        <v>#DIV/0!</v>
      </c>
      <c r="AF59" s="334"/>
      <c r="AG59" s="327"/>
      <c r="AH59" s="186" t="e">
        <f>AF59+AF60+AG59-AE59</f>
        <v>#DIV/0!</v>
      </c>
      <c r="AI59" s="4" t="e">
        <f>AH59/(12*(AA59+AA60))*1000</f>
        <v>#DIV/0!</v>
      </c>
      <c r="AJ59" s="5" t="e">
        <f>AI59/AD59</f>
        <v>#DIV/0!</v>
      </c>
      <c r="AK59" s="348">
        <f t="shared" si="4"/>
        <v>0</v>
      </c>
      <c r="AL59" s="9" t="e">
        <f>AF59+AF60+AG59-(AK59+AK60)*AB59*0.012</f>
        <v>#DIV/0!</v>
      </c>
      <c r="AM59" s="4" t="e">
        <f>AL59/(12*(AK59+AK60))*1000</f>
        <v>#DIV/0!</v>
      </c>
      <c r="AN59" s="225" t="e">
        <f>AM59/AD59</f>
        <v>#DIV/0!</v>
      </c>
      <c r="AO59" s="229"/>
      <c r="AP59" s="228" t="e">
        <f>(AO59+AO60)/(12*(AK59+AK60))*1000</f>
        <v>#DIV/0!</v>
      </c>
      <c r="AQ59" s="4" t="e">
        <f>AD59+AM59+AP59</f>
        <v>#DIV/0!</v>
      </c>
      <c r="AR59" s="6" t="e">
        <f>(AM59+AP59)/AD59</f>
        <v>#DIV/0!</v>
      </c>
      <c r="AS59" s="221" t="e">
        <f>AQ59/AD59</f>
        <v>#DIV/0!</v>
      </c>
      <c r="AT59" s="241">
        <f t="shared" si="8"/>
        <v>0</v>
      </c>
      <c r="AU59" s="17">
        <f t="shared" si="11"/>
        <v>0</v>
      </c>
      <c r="AV59" s="3"/>
      <c r="AW59" s="18" t="e">
        <f t="shared" si="19"/>
        <v>#DIV/0!</v>
      </c>
      <c r="AX59" s="342"/>
      <c r="AY59" s="349"/>
      <c r="AZ59" s="14" t="e">
        <f>(AT59+AT60+AG59-AX59-AX60)/((AY59+AY60)*12)</f>
        <v>#DIV/0!</v>
      </c>
      <c r="BB59" s="395">
        <f>IF(AF59+AF60+AG59-AX59-AX60&lt;0,AF59+AF60+AG59-AX59-AX60,0)</f>
        <v>0</v>
      </c>
    </row>
    <row r="60" spans="1:54" ht="13.5" thickBot="1" x14ac:dyDescent="0.25">
      <c r="A60" s="90"/>
      <c r="B60" s="377"/>
      <c r="C60" s="365" t="s">
        <v>34</v>
      </c>
      <c r="D60" s="147"/>
      <c r="E60" s="255"/>
      <c r="F60" s="129"/>
      <c r="G60" s="129"/>
      <c r="H60" s="129"/>
      <c r="I60" s="129"/>
      <c r="J60" s="129"/>
      <c r="K60" s="129"/>
      <c r="L60" s="129"/>
      <c r="M60" s="129"/>
      <c r="N60" s="129"/>
      <c r="O60" s="129"/>
      <c r="P60" s="113">
        <f t="shared" si="9"/>
        <v>0</v>
      </c>
      <c r="Q60" s="238" t="s">
        <v>71</v>
      </c>
      <c r="R60" s="289" t="s">
        <v>71</v>
      </c>
      <c r="S60" s="180" t="s">
        <v>71</v>
      </c>
      <c r="T60" s="181" t="s">
        <v>71</v>
      </c>
      <c r="U60" s="181" t="s">
        <v>71</v>
      </c>
      <c r="V60" s="199" t="e">
        <f t="shared" si="10"/>
        <v>#DIV/0!</v>
      </c>
      <c r="W60" s="187" t="e">
        <f t="shared" si="17"/>
        <v>#DIV/0!</v>
      </c>
      <c r="X60" s="187" t="e">
        <f t="shared" si="18"/>
        <v>#DIV/0!</v>
      </c>
      <c r="Y60" s="191" t="e">
        <f t="shared" si="20"/>
        <v>#DIV/0!</v>
      </c>
      <c r="Z60" s="274">
        <v>0.05</v>
      </c>
      <c r="AA60" s="97"/>
      <c r="AB60" s="212" t="s">
        <v>71</v>
      </c>
      <c r="AC60" s="185" t="s">
        <v>71</v>
      </c>
      <c r="AD60" s="181" t="s">
        <v>71</v>
      </c>
      <c r="AE60" s="214" t="s">
        <v>71</v>
      </c>
      <c r="AF60" s="335"/>
      <c r="AG60" s="328"/>
      <c r="AH60" s="215" t="s">
        <v>71</v>
      </c>
      <c r="AI60" s="216" t="s">
        <v>71</v>
      </c>
      <c r="AJ60" s="217" t="s">
        <v>71</v>
      </c>
      <c r="AK60" s="218">
        <f t="shared" si="4"/>
        <v>0</v>
      </c>
      <c r="AL60" s="215" t="s">
        <v>71</v>
      </c>
      <c r="AM60" s="216" t="s">
        <v>71</v>
      </c>
      <c r="AN60" s="226" t="s">
        <v>71</v>
      </c>
      <c r="AO60" s="248"/>
      <c r="AP60" s="215" t="s">
        <v>71</v>
      </c>
      <c r="AQ60" s="215" t="s">
        <v>71</v>
      </c>
      <c r="AR60" s="216" t="s">
        <v>71</v>
      </c>
      <c r="AS60" s="222" t="s">
        <v>71</v>
      </c>
      <c r="AT60" s="242">
        <f t="shared" si="8"/>
        <v>0</v>
      </c>
      <c r="AU60" s="65">
        <f t="shared" si="11"/>
        <v>0</v>
      </c>
      <c r="AV60" s="64"/>
      <c r="AW60" s="66" t="e">
        <f t="shared" si="19"/>
        <v>#DIV/0!</v>
      </c>
      <c r="AX60" s="339"/>
      <c r="AY60" s="350"/>
      <c r="AZ60" s="67"/>
      <c r="BB60" s="393"/>
    </row>
    <row r="61" spans="1:54" x14ac:dyDescent="0.2">
      <c r="A61" s="354"/>
      <c r="B61" s="381"/>
      <c r="C61" s="368" t="s">
        <v>33</v>
      </c>
      <c r="D61" s="291"/>
      <c r="E61" s="254"/>
      <c r="F61" s="128"/>
      <c r="G61" s="128"/>
      <c r="H61" s="128"/>
      <c r="I61" s="128"/>
      <c r="J61" s="128"/>
      <c r="K61" s="128"/>
      <c r="L61" s="128"/>
      <c r="M61" s="128"/>
      <c r="N61" s="128"/>
      <c r="O61" s="128"/>
      <c r="P61" s="112">
        <f t="shared" ref="P61:P80" si="21">SUM(F61:O61)</f>
        <v>0</v>
      </c>
      <c r="Q61" s="239">
        <f>P61+P62</f>
        <v>0</v>
      </c>
      <c r="R61" s="297"/>
      <c r="S61" s="205"/>
      <c r="T61" s="178"/>
      <c r="U61" s="159">
        <f>Q61-R61-S61-T61</f>
        <v>0</v>
      </c>
      <c r="V61" s="202" t="e">
        <f t="shared" si="10"/>
        <v>#DIV/0!</v>
      </c>
      <c r="W61" s="190" t="e">
        <f t="shared" si="17"/>
        <v>#DIV/0!</v>
      </c>
      <c r="X61" s="190" t="e">
        <f t="shared" si="18"/>
        <v>#DIV/0!</v>
      </c>
      <c r="Y61" s="194" t="e">
        <f t="shared" si="20"/>
        <v>#DIV/0!</v>
      </c>
      <c r="Z61" s="277">
        <v>0.1</v>
      </c>
      <c r="AA61" s="96"/>
      <c r="AB61" s="210" t="e">
        <f>R61/(12*(D61-E61+D62-E62))*1000+((Z61)*(F61+0.85*(G61+L61+M61))+(Z62)*(F62+0.85*(G62+L62+M62)))/(12*(D61+D62))*1000</f>
        <v>#DIV/0!</v>
      </c>
      <c r="AC61" s="184" t="e">
        <f>AB61-AD61</f>
        <v>#DIV/0!</v>
      </c>
      <c r="AD61" s="211" t="e">
        <f>(H61+H62+I61+I62)/(12*(D61+D62))*1000</f>
        <v>#DIV/0!</v>
      </c>
      <c r="AE61" s="77" t="e">
        <f>(AA61+AA62)*AB61*0.012</f>
        <v>#DIV/0!</v>
      </c>
      <c r="AF61" s="334"/>
      <c r="AG61" s="327"/>
      <c r="AH61" s="186" t="e">
        <f>AF61+AF62+AG61-AE61</f>
        <v>#DIV/0!</v>
      </c>
      <c r="AI61" s="4" t="e">
        <f>AH61/(12*(AA61+AA62))*1000</f>
        <v>#DIV/0!</v>
      </c>
      <c r="AJ61" s="5" t="e">
        <f>AI61/AD61</f>
        <v>#DIV/0!</v>
      </c>
      <c r="AK61" s="348">
        <f t="shared" si="4"/>
        <v>0</v>
      </c>
      <c r="AL61" s="9" t="e">
        <f>AF61+AF62+AG61-(AK61+AK62)*AB61*0.012</f>
        <v>#DIV/0!</v>
      </c>
      <c r="AM61" s="4" t="e">
        <f>AL61/(12*(AK61+AK62))*1000</f>
        <v>#DIV/0!</v>
      </c>
      <c r="AN61" s="225" t="e">
        <f>AM61/AD61</f>
        <v>#DIV/0!</v>
      </c>
      <c r="AO61" s="229"/>
      <c r="AP61" s="228" t="e">
        <f>(AO61+AO62)/(12*(AK61+AK62))*1000</f>
        <v>#DIV/0!</v>
      </c>
      <c r="AQ61" s="4" t="e">
        <f>AD61+AM61+AP61</f>
        <v>#DIV/0!</v>
      </c>
      <c r="AR61" s="6" t="e">
        <f>(AM61+AP61)/AD61</f>
        <v>#DIV/0!</v>
      </c>
      <c r="AS61" s="221" t="e">
        <f>AQ61/AD61</f>
        <v>#DIV/0!</v>
      </c>
      <c r="AT61" s="241">
        <f t="shared" si="8"/>
        <v>0</v>
      </c>
      <c r="AU61" s="17">
        <f t="shared" si="11"/>
        <v>0</v>
      </c>
      <c r="AV61" s="3"/>
      <c r="AW61" s="18" t="e">
        <f t="shared" si="19"/>
        <v>#DIV/0!</v>
      </c>
      <c r="AX61" s="342"/>
      <c r="AY61" s="349"/>
      <c r="AZ61" s="14" t="e">
        <f>(AT61+AT62+AG61-AX61-AX62)/((AY61+AY62)*12)</f>
        <v>#DIV/0!</v>
      </c>
      <c r="BB61" s="395">
        <f>IF(AF61+AF62+AG61-AX61-AX62&lt;0,AF61+AF62+AG61-AX61-AX62,0)</f>
        <v>0</v>
      </c>
    </row>
    <row r="62" spans="1:54" ht="13.5" thickBot="1" x14ac:dyDescent="0.25">
      <c r="A62" s="90"/>
      <c r="B62" s="377"/>
      <c r="C62" s="365" t="s">
        <v>34</v>
      </c>
      <c r="D62" s="147"/>
      <c r="E62" s="255"/>
      <c r="F62" s="129"/>
      <c r="G62" s="129"/>
      <c r="H62" s="129"/>
      <c r="I62" s="129"/>
      <c r="J62" s="129"/>
      <c r="K62" s="129"/>
      <c r="L62" s="129"/>
      <c r="M62" s="129"/>
      <c r="N62" s="129"/>
      <c r="O62" s="129"/>
      <c r="P62" s="113">
        <f t="shared" si="21"/>
        <v>0</v>
      </c>
      <c r="Q62" s="238" t="s">
        <v>71</v>
      </c>
      <c r="R62" s="289" t="s">
        <v>71</v>
      </c>
      <c r="S62" s="180" t="s">
        <v>71</v>
      </c>
      <c r="T62" s="181" t="s">
        <v>71</v>
      </c>
      <c r="U62" s="181" t="s">
        <v>71</v>
      </c>
      <c r="V62" s="199" t="e">
        <f t="shared" si="10"/>
        <v>#DIV/0!</v>
      </c>
      <c r="W62" s="187" t="e">
        <f t="shared" si="17"/>
        <v>#DIV/0!</v>
      </c>
      <c r="X62" s="187" t="e">
        <f t="shared" si="18"/>
        <v>#DIV/0!</v>
      </c>
      <c r="Y62" s="191" t="e">
        <f t="shared" si="20"/>
        <v>#DIV/0!</v>
      </c>
      <c r="Z62" s="274">
        <v>0.05</v>
      </c>
      <c r="AA62" s="97"/>
      <c r="AB62" s="212" t="s">
        <v>71</v>
      </c>
      <c r="AC62" s="185" t="s">
        <v>71</v>
      </c>
      <c r="AD62" s="181" t="s">
        <v>71</v>
      </c>
      <c r="AE62" s="214" t="s">
        <v>71</v>
      </c>
      <c r="AF62" s="335"/>
      <c r="AG62" s="328"/>
      <c r="AH62" s="215" t="s">
        <v>71</v>
      </c>
      <c r="AI62" s="216" t="s">
        <v>71</v>
      </c>
      <c r="AJ62" s="217" t="s">
        <v>71</v>
      </c>
      <c r="AK62" s="218">
        <f t="shared" si="4"/>
        <v>0</v>
      </c>
      <c r="AL62" s="215" t="s">
        <v>71</v>
      </c>
      <c r="AM62" s="216" t="s">
        <v>71</v>
      </c>
      <c r="AN62" s="226" t="s">
        <v>71</v>
      </c>
      <c r="AO62" s="248"/>
      <c r="AP62" s="215" t="s">
        <v>71</v>
      </c>
      <c r="AQ62" s="215" t="s">
        <v>71</v>
      </c>
      <c r="AR62" s="216" t="s">
        <v>71</v>
      </c>
      <c r="AS62" s="222" t="s">
        <v>71</v>
      </c>
      <c r="AT62" s="242">
        <f t="shared" ref="AT62:AT107" si="22">AF62+AO62</f>
        <v>0</v>
      </c>
      <c r="AU62" s="65">
        <f t="shared" si="11"/>
        <v>0</v>
      </c>
      <c r="AV62" s="64"/>
      <c r="AW62" s="66" t="e">
        <f t="shared" si="19"/>
        <v>#DIV/0!</v>
      </c>
      <c r="AX62" s="339"/>
      <c r="AY62" s="350"/>
      <c r="AZ62" s="67"/>
      <c r="BB62" s="393"/>
    </row>
    <row r="63" spans="1:54" x14ac:dyDescent="0.2">
      <c r="A63" s="354"/>
      <c r="B63" s="381"/>
      <c r="C63" s="368" t="s">
        <v>33</v>
      </c>
      <c r="D63" s="291"/>
      <c r="E63" s="254"/>
      <c r="F63" s="128"/>
      <c r="G63" s="128"/>
      <c r="H63" s="128"/>
      <c r="I63" s="128"/>
      <c r="J63" s="128"/>
      <c r="K63" s="128"/>
      <c r="L63" s="128"/>
      <c r="M63" s="128"/>
      <c r="N63" s="128"/>
      <c r="O63" s="128"/>
      <c r="P63" s="112">
        <f t="shared" si="21"/>
        <v>0</v>
      </c>
      <c r="Q63" s="239">
        <f>P63+P64</f>
        <v>0</v>
      </c>
      <c r="R63" s="297"/>
      <c r="S63" s="205"/>
      <c r="T63" s="178"/>
      <c r="U63" s="159">
        <f>Q63-R63-S63-T63</f>
        <v>0</v>
      </c>
      <c r="V63" s="202" t="e">
        <f t="shared" ref="V63:V82" si="23">P63/(12*D63)*1000</f>
        <v>#DIV/0!</v>
      </c>
      <c r="W63" s="190" t="e">
        <f t="shared" si="17"/>
        <v>#DIV/0!</v>
      </c>
      <c r="X63" s="190" t="e">
        <f t="shared" si="18"/>
        <v>#DIV/0!</v>
      </c>
      <c r="Y63" s="194" t="e">
        <f t="shared" si="20"/>
        <v>#DIV/0!</v>
      </c>
      <c r="Z63" s="277">
        <v>0.1</v>
      </c>
      <c r="AA63" s="96"/>
      <c r="AB63" s="210" t="e">
        <f>R63/(12*(D63-E63+D64-E64))*1000+((Z63)*(F63+0.85*(G63+L63+M63))+(Z64)*(F64+0.85*(G64+L64+M64)))/(12*(D63+D64))*1000</f>
        <v>#DIV/0!</v>
      </c>
      <c r="AC63" s="184" t="e">
        <f>AB63-AD63</f>
        <v>#DIV/0!</v>
      </c>
      <c r="AD63" s="211" t="e">
        <f>(H63+H64+I63+I64)/(12*(D63+D64))*1000</f>
        <v>#DIV/0!</v>
      </c>
      <c r="AE63" s="77" t="e">
        <f>(AA63+AA64)*AB63*0.012</f>
        <v>#DIV/0!</v>
      </c>
      <c r="AF63" s="334"/>
      <c r="AG63" s="327"/>
      <c r="AH63" s="186" t="e">
        <f>AF63+AF64+AG63-AE63</f>
        <v>#DIV/0!</v>
      </c>
      <c r="AI63" s="4" t="e">
        <f>AH63/(12*(AA63+AA64))*1000</f>
        <v>#DIV/0!</v>
      </c>
      <c r="AJ63" s="5" t="e">
        <f>AI63/AD63</f>
        <v>#DIV/0!</v>
      </c>
      <c r="AK63" s="348">
        <f t="shared" si="4"/>
        <v>0</v>
      </c>
      <c r="AL63" s="9" t="e">
        <f>AF63+AF64+AG63-(AK63+AK64)*AB63*0.012</f>
        <v>#DIV/0!</v>
      </c>
      <c r="AM63" s="4" t="e">
        <f>AL63/(12*(AK63+AK64))*1000</f>
        <v>#DIV/0!</v>
      </c>
      <c r="AN63" s="225" t="e">
        <f>AM63/AD63</f>
        <v>#DIV/0!</v>
      </c>
      <c r="AO63" s="229"/>
      <c r="AP63" s="228" t="e">
        <f>(AO63+AO64)/(12*(AK63+AK64))*1000</f>
        <v>#DIV/0!</v>
      </c>
      <c r="AQ63" s="4" t="e">
        <f>AD63+AM63+AP63</f>
        <v>#DIV/0!</v>
      </c>
      <c r="AR63" s="6" t="e">
        <f>(AM63+AP63)/AD63</f>
        <v>#DIV/0!</v>
      </c>
      <c r="AS63" s="221" t="e">
        <f>AQ63/AD63</f>
        <v>#DIV/0!</v>
      </c>
      <c r="AT63" s="241">
        <f t="shared" si="22"/>
        <v>0</v>
      </c>
      <c r="AU63" s="17">
        <f t="shared" ref="AU63:AU82" si="24">H63+I63</f>
        <v>0</v>
      </c>
      <c r="AV63" s="3"/>
      <c r="AW63" s="18" t="e">
        <f t="shared" si="19"/>
        <v>#DIV/0!</v>
      </c>
      <c r="AX63" s="342"/>
      <c r="AY63" s="349"/>
      <c r="AZ63" s="14" t="e">
        <f>(AT63+AT64+AG63-AX63-AX64)/((AY63+AY64)*12)</f>
        <v>#DIV/0!</v>
      </c>
      <c r="BB63" s="395">
        <f>IF(AF63+AF64+AG63-AX63-AX64&lt;0,AF63+AF64+AG63-AX63-AX64,0)</f>
        <v>0</v>
      </c>
    </row>
    <row r="64" spans="1:54" ht="13.5" thickBot="1" x14ac:dyDescent="0.25">
      <c r="A64" s="90"/>
      <c r="B64" s="377"/>
      <c r="C64" s="365" t="s">
        <v>34</v>
      </c>
      <c r="D64" s="147"/>
      <c r="E64" s="255"/>
      <c r="F64" s="129"/>
      <c r="G64" s="129"/>
      <c r="H64" s="129"/>
      <c r="I64" s="129"/>
      <c r="J64" s="129"/>
      <c r="K64" s="129"/>
      <c r="L64" s="129"/>
      <c r="M64" s="129"/>
      <c r="N64" s="129"/>
      <c r="O64" s="129"/>
      <c r="P64" s="113">
        <f t="shared" si="21"/>
        <v>0</v>
      </c>
      <c r="Q64" s="238" t="s">
        <v>71</v>
      </c>
      <c r="R64" s="289" t="s">
        <v>71</v>
      </c>
      <c r="S64" s="180" t="s">
        <v>71</v>
      </c>
      <c r="T64" s="181" t="s">
        <v>71</v>
      </c>
      <c r="U64" s="181" t="s">
        <v>71</v>
      </c>
      <c r="V64" s="199" t="e">
        <f t="shared" si="23"/>
        <v>#DIV/0!</v>
      </c>
      <c r="W64" s="187" t="e">
        <f t="shared" si="17"/>
        <v>#DIV/0!</v>
      </c>
      <c r="X64" s="187" t="e">
        <f t="shared" si="18"/>
        <v>#DIV/0!</v>
      </c>
      <c r="Y64" s="191" t="e">
        <f t="shared" si="20"/>
        <v>#DIV/0!</v>
      </c>
      <c r="Z64" s="274">
        <v>0.05</v>
      </c>
      <c r="AA64" s="97"/>
      <c r="AB64" s="212" t="s">
        <v>71</v>
      </c>
      <c r="AC64" s="185" t="s">
        <v>71</v>
      </c>
      <c r="AD64" s="181" t="s">
        <v>71</v>
      </c>
      <c r="AE64" s="214" t="s">
        <v>71</v>
      </c>
      <c r="AF64" s="335"/>
      <c r="AG64" s="328"/>
      <c r="AH64" s="215" t="s">
        <v>71</v>
      </c>
      <c r="AI64" s="216" t="s">
        <v>71</v>
      </c>
      <c r="AJ64" s="217" t="s">
        <v>71</v>
      </c>
      <c r="AK64" s="218">
        <f t="shared" si="4"/>
        <v>0</v>
      </c>
      <c r="AL64" s="215" t="s">
        <v>71</v>
      </c>
      <c r="AM64" s="216" t="s">
        <v>71</v>
      </c>
      <c r="AN64" s="226" t="s">
        <v>71</v>
      </c>
      <c r="AO64" s="248"/>
      <c r="AP64" s="215" t="s">
        <v>71</v>
      </c>
      <c r="AQ64" s="215" t="s">
        <v>71</v>
      </c>
      <c r="AR64" s="216" t="s">
        <v>71</v>
      </c>
      <c r="AS64" s="222" t="s">
        <v>71</v>
      </c>
      <c r="AT64" s="242">
        <f>AF64+AO64</f>
        <v>0</v>
      </c>
      <c r="AU64" s="65">
        <f t="shared" si="24"/>
        <v>0</v>
      </c>
      <c r="AV64" s="64"/>
      <c r="AW64" s="66" t="e">
        <f t="shared" si="19"/>
        <v>#DIV/0!</v>
      </c>
      <c r="AX64" s="339"/>
      <c r="AY64" s="350"/>
      <c r="AZ64" s="67"/>
      <c r="BB64" s="393"/>
    </row>
    <row r="65" spans="1:54" x14ac:dyDescent="0.2">
      <c r="A65" s="354"/>
      <c r="B65" s="381"/>
      <c r="C65" s="368" t="s">
        <v>33</v>
      </c>
      <c r="D65" s="291"/>
      <c r="E65" s="254"/>
      <c r="F65" s="128"/>
      <c r="G65" s="128"/>
      <c r="H65" s="128"/>
      <c r="I65" s="128"/>
      <c r="J65" s="128"/>
      <c r="K65" s="128"/>
      <c r="L65" s="128"/>
      <c r="M65" s="128"/>
      <c r="N65" s="128"/>
      <c r="O65" s="128"/>
      <c r="P65" s="112">
        <f t="shared" si="21"/>
        <v>0</v>
      </c>
      <c r="Q65" s="239">
        <f>P65+P66</f>
        <v>0</v>
      </c>
      <c r="R65" s="297"/>
      <c r="S65" s="205"/>
      <c r="T65" s="178"/>
      <c r="U65" s="159">
        <f>Q65-R65-S65-T65</f>
        <v>0</v>
      </c>
      <c r="V65" s="202" t="e">
        <f t="shared" si="23"/>
        <v>#DIV/0!</v>
      </c>
      <c r="W65" s="190" t="e">
        <f t="shared" si="17"/>
        <v>#DIV/0!</v>
      </c>
      <c r="X65" s="190" t="e">
        <f t="shared" si="18"/>
        <v>#DIV/0!</v>
      </c>
      <c r="Y65" s="194" t="e">
        <f t="shared" si="20"/>
        <v>#DIV/0!</v>
      </c>
      <c r="Z65" s="277">
        <v>0.1</v>
      </c>
      <c r="AA65" s="96"/>
      <c r="AB65" s="210" t="e">
        <f>R65/(12*(D65-E65+D66-E66))*1000+((Z65)*(F65+0.85*(G65+L65+M65))+(Z66)*(F66+0.85*(G66+L66+M66)))/(12*(D65+D66))*1000</f>
        <v>#DIV/0!</v>
      </c>
      <c r="AC65" s="184" t="e">
        <f>AB65-AD65</f>
        <v>#DIV/0!</v>
      </c>
      <c r="AD65" s="211" t="e">
        <f>(H65+H66+I65+I66)/(12*(D65+D66))*1000</f>
        <v>#DIV/0!</v>
      </c>
      <c r="AE65" s="77" t="e">
        <f>(AA65+AA66)*AB65*0.012</f>
        <v>#DIV/0!</v>
      </c>
      <c r="AF65" s="334"/>
      <c r="AG65" s="327"/>
      <c r="AH65" s="186" t="e">
        <f>AF65+AF66+AG65-AE65</f>
        <v>#DIV/0!</v>
      </c>
      <c r="AI65" s="4" t="e">
        <f>AH65/(12*(AA65+AA66))*1000</f>
        <v>#DIV/0!</v>
      </c>
      <c r="AJ65" s="5" t="e">
        <f>AI65/AD65</f>
        <v>#DIV/0!</v>
      </c>
      <c r="AK65" s="348">
        <f t="shared" si="4"/>
        <v>0</v>
      </c>
      <c r="AL65" s="9" t="e">
        <f>AF65+AF66+AG65-(AK65+AK66)*AB65*0.012</f>
        <v>#DIV/0!</v>
      </c>
      <c r="AM65" s="4" t="e">
        <f>AL65/(12*(AK65+AK66))*1000</f>
        <v>#DIV/0!</v>
      </c>
      <c r="AN65" s="225" t="e">
        <f>AM65/AD65</f>
        <v>#DIV/0!</v>
      </c>
      <c r="AO65" s="229"/>
      <c r="AP65" s="228" t="e">
        <f>(AO65+AO66)/(12*(AK65+AK66))*1000</f>
        <v>#DIV/0!</v>
      </c>
      <c r="AQ65" s="4" t="e">
        <f>AD65+AM65+AP65</f>
        <v>#DIV/0!</v>
      </c>
      <c r="AR65" s="6" t="e">
        <f>(AM65+AP65)/AD65</f>
        <v>#DIV/0!</v>
      </c>
      <c r="AS65" s="221" t="e">
        <f>AQ65/AD65</f>
        <v>#DIV/0!</v>
      </c>
      <c r="AT65" s="241">
        <f t="shared" si="22"/>
        <v>0</v>
      </c>
      <c r="AU65" s="17">
        <f t="shared" si="24"/>
        <v>0</v>
      </c>
      <c r="AV65" s="3"/>
      <c r="AW65" s="18" t="e">
        <f t="shared" si="19"/>
        <v>#DIV/0!</v>
      </c>
      <c r="AX65" s="342"/>
      <c r="AY65" s="291"/>
      <c r="AZ65" s="14" t="e">
        <f>(AT65+AT66+AG65-AX65-AX66)/((AY65+AY66)*12)</f>
        <v>#DIV/0!</v>
      </c>
      <c r="BB65" s="395">
        <f>IF(AF65+AF66+AG65-AX65-AX66&lt;0,AF65+AF66+AG65-AX65-AX66,0)</f>
        <v>0</v>
      </c>
    </row>
    <row r="66" spans="1:54" ht="13.5" thickBot="1" x14ac:dyDescent="0.25">
      <c r="A66" s="90"/>
      <c r="B66" s="377"/>
      <c r="C66" s="365" t="s">
        <v>34</v>
      </c>
      <c r="D66" s="147"/>
      <c r="E66" s="255"/>
      <c r="F66" s="129"/>
      <c r="G66" s="129"/>
      <c r="H66" s="129"/>
      <c r="I66" s="129"/>
      <c r="J66" s="129"/>
      <c r="K66" s="129"/>
      <c r="L66" s="129"/>
      <c r="M66" s="129"/>
      <c r="N66" s="129"/>
      <c r="O66" s="129"/>
      <c r="P66" s="113">
        <f t="shared" si="21"/>
        <v>0</v>
      </c>
      <c r="Q66" s="238" t="s">
        <v>71</v>
      </c>
      <c r="R66" s="289" t="s">
        <v>71</v>
      </c>
      <c r="S66" s="180" t="s">
        <v>71</v>
      </c>
      <c r="T66" s="181" t="s">
        <v>71</v>
      </c>
      <c r="U66" s="181" t="s">
        <v>71</v>
      </c>
      <c r="V66" s="199" t="e">
        <f t="shared" si="23"/>
        <v>#DIV/0!</v>
      </c>
      <c r="W66" s="187" t="e">
        <f t="shared" si="17"/>
        <v>#DIV/0!</v>
      </c>
      <c r="X66" s="187" t="e">
        <f t="shared" si="18"/>
        <v>#DIV/0!</v>
      </c>
      <c r="Y66" s="191" t="e">
        <f t="shared" si="20"/>
        <v>#DIV/0!</v>
      </c>
      <c r="Z66" s="274">
        <v>0.05</v>
      </c>
      <c r="AA66" s="97"/>
      <c r="AB66" s="212" t="s">
        <v>71</v>
      </c>
      <c r="AC66" s="185" t="s">
        <v>71</v>
      </c>
      <c r="AD66" s="181" t="s">
        <v>71</v>
      </c>
      <c r="AE66" s="214" t="s">
        <v>71</v>
      </c>
      <c r="AG66" s="329"/>
      <c r="AH66" s="215" t="s">
        <v>71</v>
      </c>
      <c r="AI66" s="216" t="s">
        <v>71</v>
      </c>
      <c r="AJ66" s="217" t="s">
        <v>71</v>
      </c>
      <c r="AK66" s="218">
        <f t="shared" si="4"/>
        <v>0</v>
      </c>
      <c r="AL66" s="215" t="s">
        <v>71</v>
      </c>
      <c r="AM66" s="216" t="s">
        <v>71</v>
      </c>
      <c r="AN66" s="226" t="s">
        <v>71</v>
      </c>
      <c r="AO66" s="248"/>
      <c r="AP66" s="215" t="s">
        <v>71</v>
      </c>
      <c r="AQ66" s="215" t="s">
        <v>71</v>
      </c>
      <c r="AR66" s="216" t="s">
        <v>71</v>
      </c>
      <c r="AS66" s="222" t="s">
        <v>71</v>
      </c>
      <c r="AT66" s="242">
        <f>AF66+AO66</f>
        <v>0</v>
      </c>
      <c r="AU66" s="65">
        <f t="shared" si="24"/>
        <v>0</v>
      </c>
      <c r="AV66" s="64"/>
      <c r="AW66" s="66" t="e">
        <f t="shared" si="19"/>
        <v>#DIV/0!</v>
      </c>
      <c r="AX66" s="339"/>
      <c r="AY66" s="147"/>
      <c r="AZ66" s="67"/>
      <c r="BB66" s="393"/>
    </row>
    <row r="67" spans="1:54" x14ac:dyDescent="0.2">
      <c r="A67" s="354"/>
      <c r="B67" s="381"/>
      <c r="C67" s="368" t="s">
        <v>33</v>
      </c>
      <c r="D67" s="291"/>
      <c r="E67" s="254"/>
      <c r="F67" s="128"/>
      <c r="G67" s="128"/>
      <c r="H67" s="128"/>
      <c r="I67" s="128"/>
      <c r="J67" s="128"/>
      <c r="K67" s="128"/>
      <c r="L67" s="128"/>
      <c r="M67" s="128"/>
      <c r="N67" s="128"/>
      <c r="O67" s="128"/>
      <c r="P67" s="112">
        <f t="shared" si="21"/>
        <v>0</v>
      </c>
      <c r="Q67" s="239">
        <f>P67+P68</f>
        <v>0</v>
      </c>
      <c r="R67" s="297"/>
      <c r="S67" s="205"/>
      <c r="T67" s="178"/>
      <c r="U67" s="159">
        <f>Q67-R67-S67-T67</f>
        <v>0</v>
      </c>
      <c r="V67" s="202" t="e">
        <f t="shared" si="23"/>
        <v>#DIV/0!</v>
      </c>
      <c r="W67" s="190" t="e">
        <f t="shared" si="17"/>
        <v>#DIV/0!</v>
      </c>
      <c r="X67" s="190" t="e">
        <f t="shared" si="18"/>
        <v>#DIV/0!</v>
      </c>
      <c r="Y67" s="194" t="e">
        <f t="shared" si="20"/>
        <v>#DIV/0!</v>
      </c>
      <c r="Z67" s="277">
        <v>0.1</v>
      </c>
      <c r="AA67" s="96"/>
      <c r="AB67" s="210" t="e">
        <f>R67/(12*(D67-E67+D68-E68))*1000+((Z67)*(F67+0.85*(G67+L67+M67))+(Z68)*(F68+0.85*(G68+L68+M68)))/(12*(D67+D68))*1000</f>
        <v>#DIV/0!</v>
      </c>
      <c r="AC67" s="184" t="e">
        <f>AB67-AD67</f>
        <v>#DIV/0!</v>
      </c>
      <c r="AD67" s="211" t="e">
        <f>(H67+H68+I67+I68)/(12*(D67+D68))*1000</f>
        <v>#DIV/0!</v>
      </c>
      <c r="AE67" s="77" t="e">
        <f>(AA67+AA68)*AB67*0.012</f>
        <v>#DIV/0!</v>
      </c>
      <c r="AF67" s="334"/>
      <c r="AG67" s="327"/>
      <c r="AH67" s="186" t="e">
        <f>AF67+AF68+AG67-AE67</f>
        <v>#DIV/0!</v>
      </c>
      <c r="AI67" s="4" t="e">
        <f>AH67/(12*(AA67+AA68))*1000</f>
        <v>#DIV/0!</v>
      </c>
      <c r="AJ67" s="5" t="e">
        <f>AI67/AD67</f>
        <v>#DIV/0!</v>
      </c>
      <c r="AK67" s="348">
        <f t="shared" si="4"/>
        <v>0</v>
      </c>
      <c r="AL67" s="9" t="e">
        <f>AF67+AF68+AG67-(AK67+AK68)*AB67*0.012</f>
        <v>#DIV/0!</v>
      </c>
      <c r="AM67" s="4" t="e">
        <f>AL67/(12*(AK67+AK68))*1000</f>
        <v>#DIV/0!</v>
      </c>
      <c r="AN67" s="225" t="e">
        <f>AM67/AD67</f>
        <v>#DIV/0!</v>
      </c>
      <c r="AO67" s="229"/>
      <c r="AP67" s="228" t="e">
        <f>(AO67+AO68)/(12*(AK67+AK68))*1000</f>
        <v>#DIV/0!</v>
      </c>
      <c r="AQ67" s="4" t="e">
        <f>AD67+AM67+AP67</f>
        <v>#DIV/0!</v>
      </c>
      <c r="AR67" s="6" t="e">
        <f>(AM67+AP67)/AD67</f>
        <v>#DIV/0!</v>
      </c>
      <c r="AS67" s="221" t="e">
        <f>AQ67/AD67</f>
        <v>#DIV/0!</v>
      </c>
      <c r="AT67" s="241">
        <f t="shared" si="22"/>
        <v>0</v>
      </c>
      <c r="AU67" s="17">
        <f t="shared" si="24"/>
        <v>0</v>
      </c>
      <c r="AV67" s="3"/>
      <c r="AW67" s="18" t="e">
        <f t="shared" si="19"/>
        <v>#DIV/0!</v>
      </c>
      <c r="AX67" s="342"/>
      <c r="AY67" s="291"/>
      <c r="AZ67" s="14" t="e">
        <f>(AT67+AT68+AG67-AX67-AX68)/((AY67+AY68)*12)</f>
        <v>#DIV/0!</v>
      </c>
      <c r="BB67" s="395">
        <f>IF(AF67+AF68+AG67-AX67-AX68&lt;0,AF67+AF68+AG67-AX67-AX68,0)</f>
        <v>0</v>
      </c>
    </row>
    <row r="68" spans="1:54" ht="13.5" thickBot="1" x14ac:dyDescent="0.25">
      <c r="A68" s="90"/>
      <c r="B68" s="377"/>
      <c r="C68" s="365" t="s">
        <v>34</v>
      </c>
      <c r="D68" s="147"/>
      <c r="E68" s="255"/>
      <c r="F68" s="129"/>
      <c r="G68" s="129"/>
      <c r="H68" s="129"/>
      <c r="I68" s="129"/>
      <c r="J68" s="129"/>
      <c r="K68" s="129"/>
      <c r="L68" s="129"/>
      <c r="M68" s="129"/>
      <c r="N68" s="129"/>
      <c r="O68" s="129"/>
      <c r="P68" s="113">
        <f t="shared" si="21"/>
        <v>0</v>
      </c>
      <c r="Q68" s="238" t="s">
        <v>71</v>
      </c>
      <c r="R68" s="289" t="s">
        <v>71</v>
      </c>
      <c r="S68" s="180" t="s">
        <v>71</v>
      </c>
      <c r="T68" s="181" t="s">
        <v>71</v>
      </c>
      <c r="U68" s="181" t="s">
        <v>71</v>
      </c>
      <c r="V68" s="199" t="e">
        <f t="shared" si="23"/>
        <v>#DIV/0!</v>
      </c>
      <c r="W68" s="187" t="e">
        <f t="shared" si="17"/>
        <v>#DIV/0!</v>
      </c>
      <c r="X68" s="187" t="e">
        <f t="shared" si="18"/>
        <v>#DIV/0!</v>
      </c>
      <c r="Y68" s="191" t="e">
        <f t="shared" si="20"/>
        <v>#DIV/0!</v>
      </c>
      <c r="Z68" s="274">
        <v>0.05</v>
      </c>
      <c r="AA68" s="97"/>
      <c r="AB68" s="212" t="s">
        <v>71</v>
      </c>
      <c r="AC68" s="185" t="s">
        <v>71</v>
      </c>
      <c r="AD68" s="181" t="s">
        <v>71</v>
      </c>
      <c r="AE68" s="214" t="s">
        <v>71</v>
      </c>
      <c r="AF68" s="335"/>
      <c r="AG68" s="328"/>
      <c r="AH68" s="215" t="s">
        <v>71</v>
      </c>
      <c r="AI68" s="216" t="s">
        <v>71</v>
      </c>
      <c r="AJ68" s="217" t="s">
        <v>71</v>
      </c>
      <c r="AK68" s="218">
        <f t="shared" si="4"/>
        <v>0</v>
      </c>
      <c r="AL68" s="215" t="s">
        <v>71</v>
      </c>
      <c r="AM68" s="216" t="s">
        <v>71</v>
      </c>
      <c r="AN68" s="226" t="s">
        <v>71</v>
      </c>
      <c r="AO68" s="248"/>
      <c r="AP68" s="215" t="s">
        <v>71</v>
      </c>
      <c r="AQ68" s="215" t="s">
        <v>71</v>
      </c>
      <c r="AR68" s="216" t="s">
        <v>71</v>
      </c>
      <c r="AS68" s="222" t="s">
        <v>71</v>
      </c>
      <c r="AT68" s="242">
        <f t="shared" si="22"/>
        <v>0</v>
      </c>
      <c r="AU68" s="65">
        <f t="shared" si="24"/>
        <v>0</v>
      </c>
      <c r="AV68" s="64"/>
      <c r="AW68" s="66" t="e">
        <f t="shared" si="19"/>
        <v>#DIV/0!</v>
      </c>
      <c r="AX68" s="339"/>
      <c r="AY68" s="147"/>
      <c r="AZ68" s="67"/>
      <c r="BB68" s="393"/>
    </row>
    <row r="69" spans="1:54" x14ac:dyDescent="0.2">
      <c r="A69" s="89"/>
      <c r="B69" s="380"/>
      <c r="C69" s="364" t="s">
        <v>33</v>
      </c>
      <c r="D69" s="309"/>
      <c r="E69" s="256"/>
      <c r="F69" s="130"/>
      <c r="G69" s="130"/>
      <c r="H69" s="130"/>
      <c r="I69" s="130"/>
      <c r="J69" s="130"/>
      <c r="K69" s="130"/>
      <c r="L69" s="130"/>
      <c r="M69" s="130"/>
      <c r="N69" s="130"/>
      <c r="O69" s="130"/>
      <c r="P69" s="114">
        <f t="shared" si="21"/>
        <v>0</v>
      </c>
      <c r="Q69" s="440">
        <f>P69+P70</f>
        <v>0</v>
      </c>
      <c r="R69" s="295"/>
      <c r="S69" s="441"/>
      <c r="T69" s="399"/>
      <c r="U69" s="170">
        <f>Q69-R69-S69-T69</f>
        <v>0</v>
      </c>
      <c r="V69" s="200" t="e">
        <f t="shared" si="23"/>
        <v>#DIV/0!</v>
      </c>
      <c r="W69" s="188" t="e">
        <f t="shared" si="17"/>
        <v>#DIV/0!</v>
      </c>
      <c r="X69" s="188" t="e">
        <f t="shared" si="18"/>
        <v>#DIV/0!</v>
      </c>
      <c r="Y69" s="192" t="e">
        <f t="shared" si="20"/>
        <v>#DIV/0!</v>
      </c>
      <c r="Z69" s="275">
        <v>0.1</v>
      </c>
      <c r="AA69" s="98"/>
      <c r="AB69" s="400" t="e">
        <f>R69/(12*(D69-E69+D70-E70))*1000+((Z69)*(F69+0.85*(G69+L69+M69))+(Z70)*(F70+0.85*(G70+L70+M70)))/(12*(D69+D70))*1000</f>
        <v>#DIV/0!</v>
      </c>
      <c r="AC69" s="401" t="e">
        <f>AB69-AD69</f>
        <v>#DIV/0!</v>
      </c>
      <c r="AD69" s="402" t="e">
        <f>(H69+H70+I69+I70)/(12*(D69+D70))*1000</f>
        <v>#DIV/0!</v>
      </c>
      <c r="AE69" s="403" t="e">
        <f>(AA69+AA70)*AB69*0.012</f>
        <v>#DIV/0!</v>
      </c>
      <c r="AF69" s="404"/>
      <c r="AG69" s="405"/>
      <c r="AH69" s="406" t="e">
        <f>AF69+AF70+AG69-AE69</f>
        <v>#DIV/0!</v>
      </c>
      <c r="AI69" s="407" t="e">
        <f>AH69/(12*(AA69+AA70))*1000</f>
        <v>#DIV/0!</v>
      </c>
      <c r="AJ69" s="408" t="e">
        <f>AI69/AD69</f>
        <v>#DIV/0!</v>
      </c>
      <c r="AK69" s="409">
        <f t="shared" ref="AK69:AK128" si="25">AA69</f>
        <v>0</v>
      </c>
      <c r="AL69" s="410" t="e">
        <f>AF69+AF70+AG69-(AK69+AK70)*AB69*0.012</f>
        <v>#DIV/0!</v>
      </c>
      <c r="AM69" s="407" t="e">
        <f>AL69/(12*(AK69+AK70))*1000</f>
        <v>#DIV/0!</v>
      </c>
      <c r="AN69" s="442" t="e">
        <f>AM69/AD69</f>
        <v>#DIV/0!</v>
      </c>
      <c r="AO69" s="412"/>
      <c r="AP69" s="413" t="e">
        <f>(AO69+AO70)/(12*(AK69+AK70))*1000</f>
        <v>#DIV/0!</v>
      </c>
      <c r="AQ69" s="407" t="e">
        <f>AD69+AM69+AP69</f>
        <v>#DIV/0!</v>
      </c>
      <c r="AR69" s="414" t="e">
        <f>(AM69+AP69)/AD69</f>
        <v>#DIV/0!</v>
      </c>
      <c r="AS69" s="415" t="e">
        <f>AQ69/AD69</f>
        <v>#DIV/0!</v>
      </c>
      <c r="AT69" s="416">
        <f t="shared" si="22"/>
        <v>0</v>
      </c>
      <c r="AU69" s="69">
        <f t="shared" si="24"/>
        <v>0</v>
      </c>
      <c r="AV69" s="443"/>
      <c r="AW69" s="70" t="e">
        <f t="shared" si="19"/>
        <v>#DIV/0!</v>
      </c>
      <c r="AX69" s="341"/>
      <c r="AY69" s="309"/>
      <c r="AZ69" s="14" t="e">
        <f>(AT69+AT70+AG69-AX69-AX70)/((AY69+AY70)*12)</f>
        <v>#DIV/0!</v>
      </c>
      <c r="BB69" s="395">
        <f>IF(AF69+AF70+AG69-AX69-AX70&lt;0,AF69+AF70+AG69-AX69-AX70,0)</f>
        <v>0</v>
      </c>
    </row>
    <row r="70" spans="1:54" ht="13.5" thickBot="1" x14ac:dyDescent="0.25">
      <c r="A70" s="90"/>
      <c r="B70" s="377"/>
      <c r="C70" s="365" t="s">
        <v>34</v>
      </c>
      <c r="D70" s="147"/>
      <c r="E70" s="255"/>
      <c r="F70" s="129"/>
      <c r="G70" s="129"/>
      <c r="H70" s="129"/>
      <c r="I70" s="129"/>
      <c r="J70" s="129"/>
      <c r="K70" s="129"/>
      <c r="L70" s="129"/>
      <c r="M70" s="129"/>
      <c r="N70" s="129"/>
      <c r="O70" s="129"/>
      <c r="P70" s="113">
        <f t="shared" si="21"/>
        <v>0</v>
      </c>
      <c r="Q70" s="238" t="s">
        <v>71</v>
      </c>
      <c r="R70" s="289" t="s">
        <v>71</v>
      </c>
      <c r="S70" s="180" t="s">
        <v>71</v>
      </c>
      <c r="T70" s="181" t="s">
        <v>71</v>
      </c>
      <c r="U70" s="181" t="s">
        <v>71</v>
      </c>
      <c r="V70" s="199" t="e">
        <f t="shared" si="23"/>
        <v>#DIV/0!</v>
      </c>
      <c r="W70" s="187" t="e">
        <f t="shared" si="17"/>
        <v>#DIV/0!</v>
      </c>
      <c r="X70" s="187" t="e">
        <f t="shared" si="18"/>
        <v>#DIV/0!</v>
      </c>
      <c r="Y70" s="191" t="e">
        <f t="shared" si="20"/>
        <v>#DIV/0!</v>
      </c>
      <c r="Z70" s="274">
        <v>0.05</v>
      </c>
      <c r="AA70" s="97"/>
      <c r="AB70" s="212" t="s">
        <v>71</v>
      </c>
      <c r="AC70" s="185" t="s">
        <v>71</v>
      </c>
      <c r="AD70" s="181" t="s">
        <v>71</v>
      </c>
      <c r="AE70" s="214" t="s">
        <v>71</v>
      </c>
      <c r="AF70" s="335"/>
      <c r="AG70" s="328"/>
      <c r="AH70" s="215" t="s">
        <v>71</v>
      </c>
      <c r="AI70" s="216" t="s">
        <v>71</v>
      </c>
      <c r="AJ70" s="217" t="s">
        <v>71</v>
      </c>
      <c r="AK70" s="218">
        <f t="shared" si="25"/>
        <v>0</v>
      </c>
      <c r="AL70" s="215" t="s">
        <v>71</v>
      </c>
      <c r="AM70" s="216" t="s">
        <v>71</v>
      </c>
      <c r="AN70" s="226" t="s">
        <v>71</v>
      </c>
      <c r="AO70" s="248"/>
      <c r="AP70" s="215" t="s">
        <v>71</v>
      </c>
      <c r="AQ70" s="215" t="s">
        <v>71</v>
      </c>
      <c r="AR70" s="216" t="s">
        <v>71</v>
      </c>
      <c r="AS70" s="222" t="s">
        <v>71</v>
      </c>
      <c r="AT70" s="242">
        <f t="shared" si="22"/>
        <v>0</v>
      </c>
      <c r="AU70" s="65">
        <f t="shared" si="24"/>
        <v>0</v>
      </c>
      <c r="AV70" s="219"/>
      <c r="AW70" s="66" t="e">
        <f t="shared" si="19"/>
        <v>#DIV/0!</v>
      </c>
      <c r="AX70" s="339"/>
      <c r="AY70" s="147"/>
      <c r="AZ70" s="67"/>
      <c r="BB70" s="393"/>
    </row>
    <row r="71" spans="1:54" x14ac:dyDescent="0.2">
      <c r="A71" s="354"/>
      <c r="B71" s="381"/>
      <c r="C71" s="368" t="s">
        <v>33</v>
      </c>
      <c r="D71" s="291"/>
      <c r="E71" s="254"/>
      <c r="F71" s="128"/>
      <c r="G71" s="128"/>
      <c r="H71" s="128"/>
      <c r="I71" s="128"/>
      <c r="J71" s="128"/>
      <c r="K71" s="128"/>
      <c r="L71" s="128"/>
      <c r="M71" s="128"/>
      <c r="N71" s="128"/>
      <c r="O71" s="128"/>
      <c r="P71" s="116">
        <f t="shared" si="21"/>
        <v>0</v>
      </c>
      <c r="Q71" s="237">
        <f>P71+P72</f>
        <v>0</v>
      </c>
      <c r="R71" s="294"/>
      <c r="S71" s="205"/>
      <c r="T71" s="178"/>
      <c r="U71" s="159">
        <f>Q71-R71-S71-T71</f>
        <v>0</v>
      </c>
      <c r="V71" s="202" t="e">
        <f t="shared" si="23"/>
        <v>#DIV/0!</v>
      </c>
      <c r="W71" s="190" t="e">
        <f t="shared" si="17"/>
        <v>#DIV/0!</v>
      </c>
      <c r="X71" s="190" t="e">
        <f t="shared" si="18"/>
        <v>#DIV/0!</v>
      </c>
      <c r="Y71" s="194" t="e">
        <f t="shared" si="20"/>
        <v>#DIV/0!</v>
      </c>
      <c r="Z71" s="277">
        <v>0.1</v>
      </c>
      <c r="AA71" s="96"/>
      <c r="AB71" s="210" t="e">
        <f>R71/(12*(D71-E71+D72-E72))*1000+((Z71)*(F71+0.85*(G71+L71+M71))+(Z72)*(F72+0.85*(G72+L72+M72)))/(12*(D71+D72))*1000</f>
        <v>#DIV/0!</v>
      </c>
      <c r="AC71" s="184" t="e">
        <f>AB71-AD71</f>
        <v>#DIV/0!</v>
      </c>
      <c r="AD71" s="211" t="e">
        <f>(H71+H72+I71+I72)/(12*(D71+D72))*1000</f>
        <v>#DIV/0!</v>
      </c>
      <c r="AE71" s="77" t="e">
        <f>(AA71+AA72)*AB71*0.012</f>
        <v>#DIV/0!</v>
      </c>
      <c r="AF71" s="334"/>
      <c r="AG71" s="327"/>
      <c r="AH71" s="186" t="e">
        <f>AF71+AF72+AG71-AE71</f>
        <v>#DIV/0!</v>
      </c>
      <c r="AI71" s="4" t="e">
        <f>AH71/(12*(AA71+AA72))*1000</f>
        <v>#DIV/0!</v>
      </c>
      <c r="AJ71" s="5" t="e">
        <f>AI71/AD71</f>
        <v>#DIV/0!</v>
      </c>
      <c r="AK71" s="348">
        <f t="shared" si="25"/>
        <v>0</v>
      </c>
      <c r="AL71" s="9" t="e">
        <f>AF71+AF72+AG71-(AK71+AK72)*AB71*0.012</f>
        <v>#DIV/0!</v>
      </c>
      <c r="AM71" s="4" t="e">
        <f>AL71/(12*(AK71+AK72))*1000</f>
        <v>#DIV/0!</v>
      </c>
      <c r="AN71" s="225" t="e">
        <f>AM71/AD71</f>
        <v>#DIV/0!</v>
      </c>
      <c r="AO71" s="229"/>
      <c r="AP71" s="228" t="e">
        <f>(AO71+AO72)/(12*(AK71+AK72))*1000</f>
        <v>#DIV/0!</v>
      </c>
      <c r="AQ71" s="4" t="e">
        <f>AD71+AM71+AP71</f>
        <v>#DIV/0!</v>
      </c>
      <c r="AR71" s="6" t="e">
        <f>(AM71+AP71)/AD71</f>
        <v>#DIV/0!</v>
      </c>
      <c r="AS71" s="221" t="e">
        <f>AQ71/AD71</f>
        <v>#DIV/0!</v>
      </c>
      <c r="AT71" s="241">
        <f t="shared" si="22"/>
        <v>0</v>
      </c>
      <c r="AU71" s="17">
        <f t="shared" si="24"/>
        <v>0</v>
      </c>
      <c r="AV71" s="220"/>
      <c r="AW71" s="18" t="e">
        <f t="shared" si="19"/>
        <v>#DIV/0!</v>
      </c>
      <c r="AX71" s="342"/>
      <c r="AY71" s="291"/>
      <c r="AZ71" s="14" t="e">
        <f>(AT71+AT72+AG71-AX71-AX72)/((AY71+AY72)*12)</f>
        <v>#DIV/0!</v>
      </c>
      <c r="BB71" s="395">
        <f>IF(AF71+AF72+AG71-AX71-AX72&lt;0,AF71+AF72+AG71-AX71-AX72,0)</f>
        <v>0</v>
      </c>
    </row>
    <row r="72" spans="1:54" ht="13.5" thickBot="1" x14ac:dyDescent="0.25">
      <c r="A72" s="90"/>
      <c r="B72" s="377"/>
      <c r="C72" s="365" t="s">
        <v>34</v>
      </c>
      <c r="D72" s="147"/>
      <c r="E72" s="255"/>
      <c r="F72" s="129"/>
      <c r="G72" s="129"/>
      <c r="H72" s="129"/>
      <c r="I72" s="129"/>
      <c r="J72" s="129"/>
      <c r="K72" s="129"/>
      <c r="L72" s="129"/>
      <c r="M72" s="129"/>
      <c r="N72" s="129"/>
      <c r="O72" s="129"/>
      <c r="P72" s="113">
        <f t="shared" si="21"/>
        <v>0</v>
      </c>
      <c r="Q72" s="238" t="s">
        <v>71</v>
      </c>
      <c r="R72" s="289" t="s">
        <v>71</v>
      </c>
      <c r="S72" s="180" t="s">
        <v>71</v>
      </c>
      <c r="T72" s="181" t="s">
        <v>71</v>
      </c>
      <c r="U72" s="181" t="s">
        <v>71</v>
      </c>
      <c r="V72" s="199" t="e">
        <f t="shared" si="23"/>
        <v>#DIV/0!</v>
      </c>
      <c r="W72" s="187" t="e">
        <f t="shared" si="17"/>
        <v>#DIV/0!</v>
      </c>
      <c r="X72" s="187" t="e">
        <f t="shared" si="18"/>
        <v>#DIV/0!</v>
      </c>
      <c r="Y72" s="191" t="e">
        <f t="shared" si="20"/>
        <v>#DIV/0!</v>
      </c>
      <c r="Z72" s="274">
        <v>0.05</v>
      </c>
      <c r="AA72" s="97"/>
      <c r="AB72" s="212" t="s">
        <v>71</v>
      </c>
      <c r="AC72" s="185" t="s">
        <v>71</v>
      </c>
      <c r="AD72" s="181" t="s">
        <v>71</v>
      </c>
      <c r="AE72" s="214" t="s">
        <v>71</v>
      </c>
      <c r="AF72" s="335"/>
      <c r="AG72" s="328"/>
      <c r="AH72" s="215" t="s">
        <v>71</v>
      </c>
      <c r="AI72" s="216" t="s">
        <v>71</v>
      </c>
      <c r="AJ72" s="217" t="s">
        <v>71</v>
      </c>
      <c r="AK72" s="218">
        <f t="shared" si="25"/>
        <v>0</v>
      </c>
      <c r="AL72" s="215" t="s">
        <v>71</v>
      </c>
      <c r="AM72" s="216" t="s">
        <v>71</v>
      </c>
      <c r="AN72" s="226" t="s">
        <v>71</v>
      </c>
      <c r="AO72" s="248"/>
      <c r="AP72" s="215" t="s">
        <v>71</v>
      </c>
      <c r="AQ72" s="215" t="s">
        <v>71</v>
      </c>
      <c r="AR72" s="216" t="s">
        <v>71</v>
      </c>
      <c r="AS72" s="222" t="s">
        <v>71</v>
      </c>
      <c r="AT72" s="242">
        <f t="shared" si="22"/>
        <v>0</v>
      </c>
      <c r="AU72" s="65">
        <f t="shared" si="24"/>
        <v>0</v>
      </c>
      <c r="AV72" s="219"/>
      <c r="AW72" s="66" t="e">
        <f t="shared" ref="AW72:AW90" si="26">Y72/AV72</f>
        <v>#DIV/0!</v>
      </c>
      <c r="AX72" s="339"/>
      <c r="AY72" s="147"/>
      <c r="AZ72" s="67"/>
      <c r="BB72" s="393"/>
    </row>
    <row r="73" spans="1:54" x14ac:dyDescent="0.2">
      <c r="A73" s="354"/>
      <c r="B73" s="381"/>
      <c r="C73" s="368" t="s">
        <v>33</v>
      </c>
      <c r="D73" s="291"/>
      <c r="E73" s="254"/>
      <c r="F73" s="128"/>
      <c r="G73" s="128"/>
      <c r="H73" s="128"/>
      <c r="I73" s="128"/>
      <c r="J73" s="128"/>
      <c r="K73" s="128"/>
      <c r="L73" s="128"/>
      <c r="M73" s="128"/>
      <c r="N73" s="128"/>
      <c r="O73" s="128"/>
      <c r="P73" s="116">
        <f t="shared" si="21"/>
        <v>0</v>
      </c>
      <c r="Q73" s="237">
        <f>P73+P74</f>
        <v>0</v>
      </c>
      <c r="R73" s="294"/>
      <c r="S73" s="205"/>
      <c r="T73" s="178"/>
      <c r="U73" s="159">
        <f>Q73-R73-S73-T73</f>
        <v>0</v>
      </c>
      <c r="V73" s="202" t="e">
        <f t="shared" si="23"/>
        <v>#DIV/0!</v>
      </c>
      <c r="W73" s="190" t="e">
        <f t="shared" si="17"/>
        <v>#DIV/0!</v>
      </c>
      <c r="X73" s="190" t="e">
        <f t="shared" si="18"/>
        <v>#DIV/0!</v>
      </c>
      <c r="Y73" s="194" t="e">
        <f t="shared" si="20"/>
        <v>#DIV/0!</v>
      </c>
      <c r="Z73" s="277">
        <v>0.1</v>
      </c>
      <c r="AA73" s="96"/>
      <c r="AB73" s="210" t="e">
        <f>R73/(12*(D73-E73+D74-E74))*1000+((Z73)*(F73+0.85*(G73+L73+M73))+(Z74)*(F74+0.85*(G74+L74+M74)))/(12*(D73+D74))*1000</f>
        <v>#DIV/0!</v>
      </c>
      <c r="AC73" s="184" t="e">
        <f>AB73-AD73</f>
        <v>#DIV/0!</v>
      </c>
      <c r="AD73" s="211" t="e">
        <f>(H73+H74+I73+I74)/(12*(D73+D74))*1000</f>
        <v>#DIV/0!</v>
      </c>
      <c r="AE73" s="77" t="e">
        <f>(AA73+AA74)*AB73*0.012</f>
        <v>#DIV/0!</v>
      </c>
      <c r="AF73" s="334"/>
      <c r="AG73" s="327"/>
      <c r="AH73" s="186" t="e">
        <f>AF73+AF74+AG73-AE73</f>
        <v>#DIV/0!</v>
      </c>
      <c r="AI73" s="4" t="e">
        <f>AH73/(12*(AA73+AA74))*1000</f>
        <v>#DIV/0!</v>
      </c>
      <c r="AJ73" s="5" t="e">
        <f>AI73/AD73</f>
        <v>#DIV/0!</v>
      </c>
      <c r="AK73" s="348">
        <f t="shared" si="25"/>
        <v>0</v>
      </c>
      <c r="AL73" s="9" t="e">
        <f>AF73+AF74+AG73-(AK73+AK74)*AB73*0.012</f>
        <v>#DIV/0!</v>
      </c>
      <c r="AM73" s="4" t="e">
        <f>AL73/(12*(AK73+AK74))*1000</f>
        <v>#DIV/0!</v>
      </c>
      <c r="AN73" s="225" t="e">
        <f>AM73/AD73</f>
        <v>#DIV/0!</v>
      </c>
      <c r="AO73" s="229"/>
      <c r="AP73" s="228" t="e">
        <f>(AO73+AO74)/(12*(AK73+AK74))*1000</f>
        <v>#DIV/0!</v>
      </c>
      <c r="AQ73" s="4" t="e">
        <f>AD73+AM73+AP73</f>
        <v>#DIV/0!</v>
      </c>
      <c r="AR73" s="6" t="e">
        <f>(AM73+AP73)/AD73</f>
        <v>#DIV/0!</v>
      </c>
      <c r="AS73" s="221" t="e">
        <f>AQ73/AD73</f>
        <v>#DIV/0!</v>
      </c>
      <c r="AT73" s="241">
        <f t="shared" si="22"/>
        <v>0</v>
      </c>
      <c r="AU73" s="17">
        <f t="shared" si="24"/>
        <v>0</v>
      </c>
      <c r="AV73" s="220"/>
      <c r="AW73" s="18" t="e">
        <f t="shared" si="26"/>
        <v>#DIV/0!</v>
      </c>
      <c r="AX73" s="342"/>
      <c r="AY73" s="291"/>
      <c r="AZ73" s="14" t="e">
        <f>(AT73+AT74+AG73-AX73-AX74)/((AY73+AY74)*12)</f>
        <v>#DIV/0!</v>
      </c>
      <c r="BB73" s="395">
        <f>IF(AF73+AF74+AG73-AX73-AX74&lt;0,AF73+AF74+AG73-AX73-AX74,0)</f>
        <v>0</v>
      </c>
    </row>
    <row r="74" spans="1:54" ht="13.5" thickBot="1" x14ac:dyDescent="0.25">
      <c r="A74" s="90"/>
      <c r="B74" s="377"/>
      <c r="C74" s="365" t="s">
        <v>34</v>
      </c>
      <c r="D74" s="147"/>
      <c r="E74" s="255"/>
      <c r="F74" s="129"/>
      <c r="G74" s="129"/>
      <c r="H74" s="129"/>
      <c r="I74" s="129"/>
      <c r="J74" s="129"/>
      <c r="K74" s="129"/>
      <c r="L74" s="129"/>
      <c r="M74" s="129"/>
      <c r="N74" s="129"/>
      <c r="O74" s="129"/>
      <c r="P74" s="113">
        <f t="shared" si="21"/>
        <v>0</v>
      </c>
      <c r="Q74" s="238" t="s">
        <v>71</v>
      </c>
      <c r="R74" s="289" t="s">
        <v>71</v>
      </c>
      <c r="S74" s="180" t="s">
        <v>71</v>
      </c>
      <c r="T74" s="181" t="s">
        <v>71</v>
      </c>
      <c r="U74" s="181" t="s">
        <v>71</v>
      </c>
      <c r="V74" s="199" t="e">
        <f t="shared" si="23"/>
        <v>#DIV/0!</v>
      </c>
      <c r="W74" s="187" t="e">
        <f t="shared" ref="W74:W93" si="27">H74/(12*D74)*1000</f>
        <v>#DIV/0!</v>
      </c>
      <c r="X74" s="187" t="e">
        <f t="shared" ref="X74:X93" si="28">I74/(12*D74)*1000</f>
        <v>#DIV/0!</v>
      </c>
      <c r="Y74" s="191" t="e">
        <f t="shared" si="20"/>
        <v>#DIV/0!</v>
      </c>
      <c r="Z74" s="274">
        <v>0.05</v>
      </c>
      <c r="AA74" s="97"/>
      <c r="AB74" s="212" t="s">
        <v>71</v>
      </c>
      <c r="AC74" s="185" t="s">
        <v>71</v>
      </c>
      <c r="AD74" s="181" t="s">
        <v>71</v>
      </c>
      <c r="AE74" s="214" t="s">
        <v>71</v>
      </c>
      <c r="AF74" s="335"/>
      <c r="AG74" s="328"/>
      <c r="AH74" s="215" t="s">
        <v>71</v>
      </c>
      <c r="AI74" s="216" t="s">
        <v>71</v>
      </c>
      <c r="AJ74" s="217" t="s">
        <v>71</v>
      </c>
      <c r="AK74" s="218">
        <f t="shared" si="25"/>
        <v>0</v>
      </c>
      <c r="AL74" s="215" t="s">
        <v>71</v>
      </c>
      <c r="AM74" s="216" t="s">
        <v>71</v>
      </c>
      <c r="AN74" s="226" t="s">
        <v>71</v>
      </c>
      <c r="AO74" s="248"/>
      <c r="AP74" s="215" t="s">
        <v>71</v>
      </c>
      <c r="AQ74" s="215" t="s">
        <v>71</v>
      </c>
      <c r="AR74" s="216" t="s">
        <v>71</v>
      </c>
      <c r="AS74" s="222" t="s">
        <v>71</v>
      </c>
      <c r="AT74" s="242">
        <f t="shared" si="22"/>
        <v>0</v>
      </c>
      <c r="AU74" s="65">
        <f t="shared" si="24"/>
        <v>0</v>
      </c>
      <c r="AV74" s="219"/>
      <c r="AW74" s="66" t="e">
        <f t="shared" si="26"/>
        <v>#DIV/0!</v>
      </c>
      <c r="AX74" s="339"/>
      <c r="AY74" s="147"/>
      <c r="AZ74" s="67"/>
      <c r="BB74" s="393"/>
    </row>
    <row r="75" spans="1:54" x14ac:dyDescent="0.2">
      <c r="A75" s="354"/>
      <c r="B75" s="381"/>
      <c r="C75" s="368" t="s">
        <v>33</v>
      </c>
      <c r="D75" s="291"/>
      <c r="E75" s="254"/>
      <c r="F75" s="128"/>
      <c r="G75" s="128"/>
      <c r="H75" s="128"/>
      <c r="I75" s="128"/>
      <c r="J75" s="128"/>
      <c r="K75" s="128"/>
      <c r="L75" s="128"/>
      <c r="M75" s="128"/>
      <c r="N75" s="128"/>
      <c r="O75" s="128"/>
      <c r="P75" s="116">
        <f t="shared" si="21"/>
        <v>0</v>
      </c>
      <c r="Q75" s="237">
        <f>P75+P76</f>
        <v>0</v>
      </c>
      <c r="R75" s="294"/>
      <c r="S75" s="205"/>
      <c r="T75" s="178"/>
      <c r="U75" s="159">
        <f>Q75-R75-S75-T75</f>
        <v>0</v>
      </c>
      <c r="V75" s="202" t="e">
        <f t="shared" si="23"/>
        <v>#DIV/0!</v>
      </c>
      <c r="W75" s="190" t="e">
        <f t="shared" si="27"/>
        <v>#DIV/0!</v>
      </c>
      <c r="X75" s="190" t="e">
        <f t="shared" si="28"/>
        <v>#DIV/0!</v>
      </c>
      <c r="Y75" s="194" t="e">
        <f t="shared" si="20"/>
        <v>#DIV/0!</v>
      </c>
      <c r="Z75" s="277">
        <v>0.1</v>
      </c>
      <c r="AA75" s="96"/>
      <c r="AB75" s="210" t="e">
        <f>R75/(12*(D75-E75+D76-E76))*1000+((Z75)*(F75+0.85*(G75+L75+M75))+(Z76)*(F76+0.85*(G76+L76+M76)))/(12*(D75+D76))*1000</f>
        <v>#DIV/0!</v>
      </c>
      <c r="AC75" s="184" t="e">
        <f>AB75-AD75</f>
        <v>#DIV/0!</v>
      </c>
      <c r="AD75" s="211" t="e">
        <f>(H75+H76+I75+I76)/(12*(D75+D76))*1000</f>
        <v>#DIV/0!</v>
      </c>
      <c r="AE75" s="77" t="e">
        <f>(AA75+AA76)*AB75*0.012</f>
        <v>#DIV/0!</v>
      </c>
      <c r="AF75" s="334"/>
      <c r="AG75" s="327"/>
      <c r="AH75" s="186" t="e">
        <f>AF75+AF76+AG75-AE75</f>
        <v>#DIV/0!</v>
      </c>
      <c r="AI75" s="4" t="e">
        <f>AH75/(12*(AA75+AA76))*1000</f>
        <v>#DIV/0!</v>
      </c>
      <c r="AJ75" s="5" t="e">
        <f>AI75/AD75</f>
        <v>#DIV/0!</v>
      </c>
      <c r="AK75" s="348">
        <f t="shared" si="25"/>
        <v>0</v>
      </c>
      <c r="AL75" s="9" t="e">
        <f>AF75+AF76+AG75-(AK75+AK76)*AB75*0.012</f>
        <v>#DIV/0!</v>
      </c>
      <c r="AM75" s="4" t="e">
        <f>AL75/(12*(AK75+AK76))*1000</f>
        <v>#DIV/0!</v>
      </c>
      <c r="AN75" s="225" t="e">
        <f>AM75/AD75</f>
        <v>#DIV/0!</v>
      </c>
      <c r="AO75" s="229"/>
      <c r="AP75" s="228" t="e">
        <f>(AO75+AO76)/(12*(AK75+AK76))*1000</f>
        <v>#DIV/0!</v>
      </c>
      <c r="AQ75" s="4" t="e">
        <f>AD75+AM75+AP75</f>
        <v>#DIV/0!</v>
      </c>
      <c r="AR75" s="6" t="e">
        <f>(AM75+AP75)/AD75</f>
        <v>#DIV/0!</v>
      </c>
      <c r="AS75" s="221" t="e">
        <f>AQ75/AD75</f>
        <v>#DIV/0!</v>
      </c>
      <c r="AT75" s="241">
        <f t="shared" si="22"/>
        <v>0</v>
      </c>
      <c r="AU75" s="17">
        <f t="shared" si="24"/>
        <v>0</v>
      </c>
      <c r="AV75" s="220"/>
      <c r="AW75" s="18" t="e">
        <f t="shared" si="26"/>
        <v>#DIV/0!</v>
      </c>
      <c r="AX75" s="342"/>
      <c r="AY75" s="291"/>
      <c r="AZ75" s="14" t="e">
        <f>(AT75+AT76+AG75-AX75-AX76)/((AY75+AY76)*12)</f>
        <v>#DIV/0!</v>
      </c>
      <c r="BB75" s="395">
        <f>IF(AF75+AF76+AG75-AX75-AX76&lt;0,AF75+AF76+AG75-AX75-AX76,0)</f>
        <v>0</v>
      </c>
    </row>
    <row r="76" spans="1:54" ht="13.5" thickBot="1" x14ac:dyDescent="0.25">
      <c r="A76" s="90"/>
      <c r="B76" s="377"/>
      <c r="C76" s="365" t="s">
        <v>34</v>
      </c>
      <c r="D76" s="147"/>
      <c r="E76" s="255"/>
      <c r="F76" s="129"/>
      <c r="G76" s="129"/>
      <c r="H76" s="129"/>
      <c r="I76" s="129"/>
      <c r="J76" s="129"/>
      <c r="K76" s="129"/>
      <c r="L76" s="129"/>
      <c r="M76" s="129"/>
      <c r="N76" s="129"/>
      <c r="O76" s="129"/>
      <c r="P76" s="113">
        <f t="shared" si="21"/>
        <v>0</v>
      </c>
      <c r="Q76" s="238" t="s">
        <v>71</v>
      </c>
      <c r="R76" s="289" t="s">
        <v>71</v>
      </c>
      <c r="S76" s="180" t="s">
        <v>71</v>
      </c>
      <c r="T76" s="181" t="s">
        <v>71</v>
      </c>
      <c r="U76" s="181" t="s">
        <v>71</v>
      </c>
      <c r="V76" s="199" t="e">
        <f t="shared" si="23"/>
        <v>#DIV/0!</v>
      </c>
      <c r="W76" s="187" t="e">
        <f t="shared" si="27"/>
        <v>#DIV/0!</v>
      </c>
      <c r="X76" s="187" t="e">
        <f t="shared" si="28"/>
        <v>#DIV/0!</v>
      </c>
      <c r="Y76" s="191" t="e">
        <f t="shared" si="20"/>
        <v>#DIV/0!</v>
      </c>
      <c r="Z76" s="274">
        <v>0.05</v>
      </c>
      <c r="AA76" s="97"/>
      <c r="AB76" s="212" t="s">
        <v>71</v>
      </c>
      <c r="AC76" s="185" t="s">
        <v>71</v>
      </c>
      <c r="AD76" s="181" t="s">
        <v>71</v>
      </c>
      <c r="AE76" s="214" t="s">
        <v>71</v>
      </c>
      <c r="AF76" s="335"/>
      <c r="AG76" s="328"/>
      <c r="AH76" s="215" t="s">
        <v>71</v>
      </c>
      <c r="AI76" s="216" t="s">
        <v>71</v>
      </c>
      <c r="AJ76" s="217" t="s">
        <v>71</v>
      </c>
      <c r="AK76" s="218">
        <f t="shared" si="25"/>
        <v>0</v>
      </c>
      <c r="AL76" s="215" t="s">
        <v>71</v>
      </c>
      <c r="AM76" s="216" t="s">
        <v>71</v>
      </c>
      <c r="AN76" s="226" t="s">
        <v>71</v>
      </c>
      <c r="AO76" s="248"/>
      <c r="AP76" s="215" t="s">
        <v>71</v>
      </c>
      <c r="AQ76" s="215" t="s">
        <v>71</v>
      </c>
      <c r="AR76" s="216" t="s">
        <v>71</v>
      </c>
      <c r="AS76" s="222" t="s">
        <v>71</v>
      </c>
      <c r="AT76" s="242">
        <f t="shared" si="22"/>
        <v>0</v>
      </c>
      <c r="AU76" s="65">
        <f t="shared" si="24"/>
        <v>0</v>
      </c>
      <c r="AV76" s="219"/>
      <c r="AW76" s="66" t="e">
        <f t="shared" si="26"/>
        <v>#DIV/0!</v>
      </c>
      <c r="AX76" s="339"/>
      <c r="AY76" s="147"/>
      <c r="AZ76" s="67"/>
      <c r="BB76" s="393"/>
    </row>
    <row r="77" spans="1:54" x14ac:dyDescent="0.2">
      <c r="A77" s="354"/>
      <c r="B77" s="381"/>
      <c r="C77" s="368" t="s">
        <v>33</v>
      </c>
      <c r="D77" s="291"/>
      <c r="E77" s="254"/>
      <c r="F77" s="128"/>
      <c r="G77" s="128"/>
      <c r="H77" s="128"/>
      <c r="I77" s="128"/>
      <c r="J77" s="128"/>
      <c r="K77" s="128"/>
      <c r="L77" s="128"/>
      <c r="M77" s="128"/>
      <c r="N77" s="128"/>
      <c r="O77" s="128"/>
      <c r="P77" s="112">
        <f t="shared" si="21"/>
        <v>0</v>
      </c>
      <c r="Q77" s="237">
        <f>P77+P78</f>
        <v>0</v>
      </c>
      <c r="R77" s="294"/>
      <c r="S77" s="205"/>
      <c r="T77" s="178"/>
      <c r="U77" s="159">
        <f>Q77-R77-S77-T77</f>
        <v>0</v>
      </c>
      <c r="V77" s="202" t="e">
        <f t="shared" si="23"/>
        <v>#DIV/0!</v>
      </c>
      <c r="W77" s="190" t="e">
        <f t="shared" si="27"/>
        <v>#DIV/0!</v>
      </c>
      <c r="X77" s="190" t="e">
        <f t="shared" si="28"/>
        <v>#DIV/0!</v>
      </c>
      <c r="Y77" s="194" t="e">
        <f t="shared" si="20"/>
        <v>#DIV/0!</v>
      </c>
      <c r="Z77" s="277">
        <v>0.1</v>
      </c>
      <c r="AA77" s="96"/>
      <c r="AB77" s="210" t="e">
        <f>R77/(12*(D77-E77+D78-E78))*1000+((Z77)*(F77+0.85*(G77+L77+M77))+(Z78)*(F78+0.85*(G78+L78+M78)))/(12*(D77+D78))*1000</f>
        <v>#DIV/0!</v>
      </c>
      <c r="AC77" s="184" t="e">
        <f>AB77-AD77</f>
        <v>#DIV/0!</v>
      </c>
      <c r="AD77" s="211" t="e">
        <f>(H77+H78+I77+I78)/(12*(D77+D78))*1000</f>
        <v>#DIV/0!</v>
      </c>
      <c r="AE77" s="77" t="e">
        <f>(AA77+AA78)*AB77*0.012</f>
        <v>#DIV/0!</v>
      </c>
      <c r="AF77" s="334"/>
      <c r="AG77" s="327"/>
      <c r="AH77" s="186" t="e">
        <f>AF77+AF78+AG77-AE77</f>
        <v>#DIV/0!</v>
      </c>
      <c r="AI77" s="4" t="e">
        <f>AH77/(12*(AA77+AA78))*1000</f>
        <v>#DIV/0!</v>
      </c>
      <c r="AJ77" s="5" t="e">
        <f>AI77/AD77</f>
        <v>#DIV/0!</v>
      </c>
      <c r="AK77" s="348">
        <f t="shared" si="25"/>
        <v>0</v>
      </c>
      <c r="AL77" s="9" t="e">
        <f>AF77+AF78+AG77-(AK77+AK78)*AB77*0.012</f>
        <v>#DIV/0!</v>
      </c>
      <c r="AM77" s="4" t="e">
        <f>AL77/(12*(AK77+AK78))*1000</f>
        <v>#DIV/0!</v>
      </c>
      <c r="AN77" s="225" t="e">
        <f>AM77/AD77</f>
        <v>#DIV/0!</v>
      </c>
      <c r="AO77" s="229"/>
      <c r="AP77" s="228" t="e">
        <f>(AO77+AO78)/(12*(AK77+AK78))*1000</f>
        <v>#DIV/0!</v>
      </c>
      <c r="AQ77" s="4" t="e">
        <f>AD77+AM77+AP77</f>
        <v>#DIV/0!</v>
      </c>
      <c r="AR77" s="6" t="e">
        <f>(AM77+AP77)/AD77</f>
        <v>#DIV/0!</v>
      </c>
      <c r="AS77" s="221" t="e">
        <f>AQ77/AD77</f>
        <v>#DIV/0!</v>
      </c>
      <c r="AT77" s="241">
        <f t="shared" si="22"/>
        <v>0</v>
      </c>
      <c r="AU77" s="17">
        <f t="shared" si="24"/>
        <v>0</v>
      </c>
      <c r="AV77" s="220"/>
      <c r="AW77" s="18" t="e">
        <f t="shared" si="26"/>
        <v>#DIV/0!</v>
      </c>
      <c r="AX77" s="127"/>
      <c r="AY77" s="291"/>
      <c r="AZ77" s="14" t="e">
        <f>(AT77+AT78+AG77-AX77-AX78)/((AY77+AY78)*12)</f>
        <v>#DIV/0!</v>
      </c>
      <c r="BB77" s="395">
        <f>IF(AF77+AF78+AG77-AX77-AX78&lt;0,AF77+AF78+AG77-AX77-AX78,0)</f>
        <v>0</v>
      </c>
    </row>
    <row r="78" spans="1:54" ht="13.5" thickBot="1" x14ac:dyDescent="0.25">
      <c r="A78" s="90"/>
      <c r="B78" s="377"/>
      <c r="C78" s="365" t="s">
        <v>34</v>
      </c>
      <c r="D78" s="147"/>
      <c r="E78" s="255"/>
      <c r="F78" s="129"/>
      <c r="G78" s="129"/>
      <c r="H78" s="129"/>
      <c r="I78" s="129"/>
      <c r="J78" s="129"/>
      <c r="K78" s="129"/>
      <c r="L78" s="129"/>
      <c r="M78" s="129"/>
      <c r="N78" s="129"/>
      <c r="O78" s="129"/>
      <c r="P78" s="113">
        <f t="shared" si="21"/>
        <v>0</v>
      </c>
      <c r="Q78" s="238" t="s">
        <v>71</v>
      </c>
      <c r="R78" s="289" t="s">
        <v>71</v>
      </c>
      <c r="S78" s="180" t="s">
        <v>71</v>
      </c>
      <c r="T78" s="181" t="s">
        <v>71</v>
      </c>
      <c r="U78" s="181" t="s">
        <v>71</v>
      </c>
      <c r="V78" s="199" t="e">
        <f t="shared" si="23"/>
        <v>#DIV/0!</v>
      </c>
      <c r="W78" s="187" t="e">
        <f t="shared" si="27"/>
        <v>#DIV/0!</v>
      </c>
      <c r="X78" s="187" t="e">
        <f t="shared" si="28"/>
        <v>#DIV/0!</v>
      </c>
      <c r="Y78" s="191" t="e">
        <f t="shared" si="20"/>
        <v>#DIV/0!</v>
      </c>
      <c r="Z78" s="274">
        <v>0.05</v>
      </c>
      <c r="AA78" s="97"/>
      <c r="AB78" s="212" t="s">
        <v>71</v>
      </c>
      <c r="AC78" s="185" t="s">
        <v>71</v>
      </c>
      <c r="AD78" s="181" t="s">
        <v>71</v>
      </c>
      <c r="AE78" s="214" t="s">
        <v>71</v>
      </c>
      <c r="AF78" s="335"/>
      <c r="AG78" s="328"/>
      <c r="AH78" s="215" t="s">
        <v>71</v>
      </c>
      <c r="AI78" s="216" t="s">
        <v>71</v>
      </c>
      <c r="AJ78" s="217" t="s">
        <v>71</v>
      </c>
      <c r="AK78" s="218">
        <f t="shared" si="25"/>
        <v>0</v>
      </c>
      <c r="AL78" s="215" t="s">
        <v>71</v>
      </c>
      <c r="AM78" s="216" t="s">
        <v>71</v>
      </c>
      <c r="AN78" s="226" t="s">
        <v>71</v>
      </c>
      <c r="AO78" s="248"/>
      <c r="AP78" s="215" t="s">
        <v>71</v>
      </c>
      <c r="AQ78" s="215" t="s">
        <v>71</v>
      </c>
      <c r="AR78" s="216" t="s">
        <v>71</v>
      </c>
      <c r="AS78" s="222" t="s">
        <v>71</v>
      </c>
      <c r="AT78" s="242">
        <f t="shared" si="22"/>
        <v>0</v>
      </c>
      <c r="AU78" s="65">
        <f t="shared" si="24"/>
        <v>0</v>
      </c>
      <c r="AV78" s="219"/>
      <c r="AW78" s="66" t="e">
        <f t="shared" si="26"/>
        <v>#DIV/0!</v>
      </c>
      <c r="AX78" s="339"/>
      <c r="AY78" s="147"/>
      <c r="AZ78" s="67"/>
      <c r="BB78" s="393"/>
    </row>
    <row r="79" spans="1:54" x14ac:dyDescent="0.2">
      <c r="A79" s="354"/>
      <c r="B79" s="381"/>
      <c r="C79" s="368" t="s">
        <v>33</v>
      </c>
      <c r="D79" s="291"/>
      <c r="E79" s="254"/>
      <c r="F79" s="128"/>
      <c r="G79" s="128"/>
      <c r="H79" s="128"/>
      <c r="I79" s="128"/>
      <c r="J79" s="128"/>
      <c r="K79" s="128"/>
      <c r="L79" s="128"/>
      <c r="M79" s="128"/>
      <c r="N79" s="128"/>
      <c r="O79" s="128"/>
      <c r="P79" s="112">
        <f t="shared" si="21"/>
        <v>0</v>
      </c>
      <c r="Q79" s="237">
        <f>P79+P80</f>
        <v>0</v>
      </c>
      <c r="R79" s="294"/>
      <c r="S79" s="205"/>
      <c r="T79" s="178"/>
      <c r="U79" s="159">
        <f>Q79-R79-S79-T79</f>
        <v>0</v>
      </c>
      <c r="V79" s="202" t="e">
        <f t="shared" si="23"/>
        <v>#DIV/0!</v>
      </c>
      <c r="W79" s="190" t="e">
        <f t="shared" si="27"/>
        <v>#DIV/0!</v>
      </c>
      <c r="X79" s="190" t="e">
        <f t="shared" si="28"/>
        <v>#DIV/0!</v>
      </c>
      <c r="Y79" s="194" t="e">
        <f t="shared" si="20"/>
        <v>#DIV/0!</v>
      </c>
      <c r="Z79" s="277">
        <v>0.1</v>
      </c>
      <c r="AA79" s="96"/>
      <c r="AB79" s="210" t="e">
        <f>R79/(12*(D79-E79+D80-E80))*1000+((Z79)*(F79+0.85*(G79+L79+M79))+(Z80)*(F80+0.85*(G80+L80+M80)))/(12*(D79+D80))*1000</f>
        <v>#DIV/0!</v>
      </c>
      <c r="AC79" s="184" t="e">
        <f>AB79-AD79</f>
        <v>#DIV/0!</v>
      </c>
      <c r="AD79" s="211" t="e">
        <f>(H79+H80+I79+I80)/(12*(D79+D80))*1000</f>
        <v>#DIV/0!</v>
      </c>
      <c r="AE79" s="77" t="e">
        <f>(AA79+AA80)*AB79*0.012</f>
        <v>#DIV/0!</v>
      </c>
      <c r="AF79" s="334"/>
      <c r="AG79" s="327"/>
      <c r="AH79" s="186" t="e">
        <f>AF79+AF80+AG79-AE79</f>
        <v>#DIV/0!</v>
      </c>
      <c r="AI79" s="4" t="e">
        <f>AH79/(12*(AA79+AA80))*1000</f>
        <v>#DIV/0!</v>
      </c>
      <c r="AJ79" s="5" t="e">
        <f>AI79/AD79</f>
        <v>#DIV/0!</v>
      </c>
      <c r="AK79" s="348">
        <f t="shared" si="25"/>
        <v>0</v>
      </c>
      <c r="AL79" s="9" t="e">
        <f>AF79+AF80+AG79-(AK79+AK80)*AB79*0.012</f>
        <v>#DIV/0!</v>
      </c>
      <c r="AM79" s="4" t="e">
        <f>AL79/(12*(AK79+AK80))*1000</f>
        <v>#DIV/0!</v>
      </c>
      <c r="AN79" s="225" t="e">
        <f>AM79/AD79</f>
        <v>#DIV/0!</v>
      </c>
      <c r="AO79" s="229"/>
      <c r="AP79" s="228" t="e">
        <f>(AO79+AO80)/(12*(AK79+AK80))*1000</f>
        <v>#DIV/0!</v>
      </c>
      <c r="AQ79" s="4" t="e">
        <f>AD79+AM79+AP79</f>
        <v>#DIV/0!</v>
      </c>
      <c r="AR79" s="6" t="e">
        <f>(AM79+AP79)/AD79</f>
        <v>#DIV/0!</v>
      </c>
      <c r="AS79" s="221" t="e">
        <f>AQ79/AD79</f>
        <v>#DIV/0!</v>
      </c>
      <c r="AT79" s="241">
        <f t="shared" si="22"/>
        <v>0</v>
      </c>
      <c r="AU79" s="17">
        <f t="shared" si="24"/>
        <v>0</v>
      </c>
      <c r="AV79" s="220"/>
      <c r="AW79" s="18" t="e">
        <f t="shared" si="26"/>
        <v>#DIV/0!</v>
      </c>
      <c r="AX79" s="127"/>
      <c r="AY79" s="291"/>
      <c r="AZ79" s="14" t="e">
        <f>(AT79+AT80+AG79-AX79-AX80)/((AY79+AY80)*12)</f>
        <v>#DIV/0!</v>
      </c>
      <c r="BB79" s="395">
        <f>IF(AF79+AF80+AG79-AX79-AX80&lt;0,AF79+AF80+AG79-AX79-AX80,0)</f>
        <v>0</v>
      </c>
    </row>
    <row r="80" spans="1:54" ht="13.5" thickBot="1" x14ac:dyDescent="0.25">
      <c r="A80" s="90"/>
      <c r="B80" s="377"/>
      <c r="C80" s="365" t="s">
        <v>34</v>
      </c>
      <c r="D80" s="147"/>
      <c r="E80" s="255"/>
      <c r="F80" s="129"/>
      <c r="G80" s="129"/>
      <c r="H80" s="129"/>
      <c r="I80" s="129"/>
      <c r="J80" s="129"/>
      <c r="K80" s="129"/>
      <c r="L80" s="129"/>
      <c r="M80" s="129"/>
      <c r="N80" s="129"/>
      <c r="O80" s="129"/>
      <c r="P80" s="113">
        <f t="shared" si="21"/>
        <v>0</v>
      </c>
      <c r="Q80" s="238" t="s">
        <v>71</v>
      </c>
      <c r="R80" s="289" t="s">
        <v>71</v>
      </c>
      <c r="S80" s="180" t="s">
        <v>71</v>
      </c>
      <c r="T80" s="181" t="s">
        <v>71</v>
      </c>
      <c r="U80" s="181" t="s">
        <v>71</v>
      </c>
      <c r="V80" s="199" t="e">
        <f t="shared" si="23"/>
        <v>#DIV/0!</v>
      </c>
      <c r="W80" s="187" t="e">
        <f t="shared" si="27"/>
        <v>#DIV/0!</v>
      </c>
      <c r="X80" s="187" t="e">
        <f t="shared" si="28"/>
        <v>#DIV/0!</v>
      </c>
      <c r="Y80" s="191" t="e">
        <f t="shared" si="20"/>
        <v>#DIV/0!</v>
      </c>
      <c r="Z80" s="274">
        <v>0.05</v>
      </c>
      <c r="AA80" s="97"/>
      <c r="AB80" s="212" t="s">
        <v>71</v>
      </c>
      <c r="AC80" s="185" t="s">
        <v>71</v>
      </c>
      <c r="AD80" s="181" t="s">
        <v>71</v>
      </c>
      <c r="AE80" s="214" t="s">
        <v>71</v>
      </c>
      <c r="AF80" s="335"/>
      <c r="AG80" s="328"/>
      <c r="AH80" s="215" t="s">
        <v>71</v>
      </c>
      <c r="AI80" s="216" t="s">
        <v>71</v>
      </c>
      <c r="AJ80" s="217" t="s">
        <v>71</v>
      </c>
      <c r="AK80" s="218">
        <f t="shared" si="25"/>
        <v>0</v>
      </c>
      <c r="AL80" s="215" t="s">
        <v>71</v>
      </c>
      <c r="AM80" s="216" t="s">
        <v>71</v>
      </c>
      <c r="AN80" s="226" t="s">
        <v>71</v>
      </c>
      <c r="AO80" s="248"/>
      <c r="AP80" s="215" t="s">
        <v>71</v>
      </c>
      <c r="AQ80" s="215" t="s">
        <v>71</v>
      </c>
      <c r="AR80" s="216" t="s">
        <v>71</v>
      </c>
      <c r="AS80" s="222" t="s">
        <v>71</v>
      </c>
      <c r="AT80" s="242">
        <f t="shared" si="22"/>
        <v>0</v>
      </c>
      <c r="AU80" s="65">
        <f t="shared" si="24"/>
        <v>0</v>
      </c>
      <c r="AV80" s="219"/>
      <c r="AW80" s="66" t="e">
        <f t="shared" si="26"/>
        <v>#DIV/0!</v>
      </c>
      <c r="AX80" s="73"/>
      <c r="AY80" s="147"/>
      <c r="AZ80" s="67"/>
      <c r="BB80" s="393"/>
    </row>
    <row r="81" spans="1:54" x14ac:dyDescent="0.2">
      <c r="A81" s="354"/>
      <c r="B81" s="381"/>
      <c r="C81" s="368" t="s">
        <v>33</v>
      </c>
      <c r="D81" s="291"/>
      <c r="E81" s="254"/>
      <c r="F81" s="128"/>
      <c r="G81" s="128"/>
      <c r="H81" s="128"/>
      <c r="I81" s="128"/>
      <c r="J81" s="128"/>
      <c r="K81" s="128"/>
      <c r="L81" s="128"/>
      <c r="M81" s="128"/>
      <c r="N81" s="128"/>
      <c r="O81" s="128"/>
      <c r="P81" s="112">
        <f t="shared" ref="P81:P106" si="29">SUM(F81:O81)</f>
        <v>0</v>
      </c>
      <c r="Q81" s="237">
        <f>P81+P82</f>
        <v>0</v>
      </c>
      <c r="R81" s="294"/>
      <c r="S81" s="205"/>
      <c r="T81" s="178"/>
      <c r="U81" s="159">
        <f>Q81-R81-S81-T81</f>
        <v>0</v>
      </c>
      <c r="V81" s="202" t="e">
        <f t="shared" si="23"/>
        <v>#DIV/0!</v>
      </c>
      <c r="W81" s="190" t="e">
        <f t="shared" si="27"/>
        <v>#DIV/0!</v>
      </c>
      <c r="X81" s="190" t="e">
        <f t="shared" si="28"/>
        <v>#DIV/0!</v>
      </c>
      <c r="Y81" s="194" t="e">
        <f t="shared" si="20"/>
        <v>#DIV/0!</v>
      </c>
      <c r="Z81" s="277">
        <v>0.1</v>
      </c>
      <c r="AA81" s="96"/>
      <c r="AB81" s="210" t="e">
        <f>R81/(12*(D81-E81+D82-E82))*1000+((Z81)*(F81+0.85*(G81+L81+M81))+(Z82)*(F82+0.85*(G82+L82+M82)))/(12*(D81+D82))*1000</f>
        <v>#DIV/0!</v>
      </c>
      <c r="AC81" s="184" t="e">
        <f>AB81-AD81</f>
        <v>#DIV/0!</v>
      </c>
      <c r="AD81" s="211" t="e">
        <f>(H81+H82+I81+I82)/(12*(D81+D82))*1000</f>
        <v>#DIV/0!</v>
      </c>
      <c r="AE81" s="77" t="e">
        <f>(AA81+AA82)*AB81*0.012</f>
        <v>#DIV/0!</v>
      </c>
      <c r="AF81" s="334"/>
      <c r="AG81" s="327"/>
      <c r="AH81" s="186" t="e">
        <f>AF81+AF82+AG81-AE81</f>
        <v>#DIV/0!</v>
      </c>
      <c r="AI81" s="4" t="e">
        <f>AH81/(12*(AA81+AA82))*1000</f>
        <v>#DIV/0!</v>
      </c>
      <c r="AJ81" s="5" t="e">
        <f>AI81/AD81</f>
        <v>#DIV/0!</v>
      </c>
      <c r="AK81" s="348">
        <f t="shared" si="25"/>
        <v>0</v>
      </c>
      <c r="AL81" s="9" t="e">
        <f>AF81+AF82+AG81-(AK81+AK82)*AB81*0.012</f>
        <v>#DIV/0!</v>
      </c>
      <c r="AM81" s="4" t="e">
        <f>AL81/(12*(AK81+AK82))*1000</f>
        <v>#DIV/0!</v>
      </c>
      <c r="AN81" s="225" t="e">
        <f>AM81/AD81</f>
        <v>#DIV/0!</v>
      </c>
      <c r="AO81" s="229"/>
      <c r="AP81" s="228" t="e">
        <f>(AO81+AO82)/(12*(AK81+AK82))*1000</f>
        <v>#DIV/0!</v>
      </c>
      <c r="AQ81" s="4" t="e">
        <f>AD81+AM81+AP81</f>
        <v>#DIV/0!</v>
      </c>
      <c r="AR81" s="6" t="e">
        <f>(AM81+AP81)/AD81</f>
        <v>#DIV/0!</v>
      </c>
      <c r="AS81" s="221" t="e">
        <f>AQ81/AD81</f>
        <v>#DIV/0!</v>
      </c>
      <c r="AT81" s="241">
        <f t="shared" si="22"/>
        <v>0</v>
      </c>
      <c r="AU81" s="17">
        <f t="shared" si="24"/>
        <v>0</v>
      </c>
      <c r="AV81" s="220"/>
      <c r="AW81" s="18" t="e">
        <f t="shared" si="26"/>
        <v>#DIV/0!</v>
      </c>
      <c r="AX81" s="127"/>
      <c r="AY81" s="291"/>
      <c r="AZ81" s="14" t="e">
        <f>(AT81+AT82+AG81-AX81-AX82)/((AY81+AY82)*12)</f>
        <v>#DIV/0!</v>
      </c>
      <c r="BB81" s="395">
        <f>IF(AF81+AF82+AG81-AX81-AX82&lt;0,AF81+AF82+AG81-AX81-AX82,0)</f>
        <v>0</v>
      </c>
    </row>
    <row r="82" spans="1:54" ht="13.5" thickBot="1" x14ac:dyDescent="0.25">
      <c r="A82" s="90"/>
      <c r="B82" s="377"/>
      <c r="C82" s="365" t="s">
        <v>34</v>
      </c>
      <c r="D82" s="147"/>
      <c r="E82" s="255"/>
      <c r="F82" s="129"/>
      <c r="G82" s="129"/>
      <c r="H82" s="129"/>
      <c r="I82" s="129"/>
      <c r="J82" s="129"/>
      <c r="K82" s="129"/>
      <c r="L82" s="129"/>
      <c r="M82" s="129"/>
      <c r="N82" s="129"/>
      <c r="O82" s="129"/>
      <c r="P82" s="113">
        <f t="shared" si="29"/>
        <v>0</v>
      </c>
      <c r="Q82" s="238" t="s">
        <v>71</v>
      </c>
      <c r="R82" s="289" t="s">
        <v>71</v>
      </c>
      <c r="S82" s="180" t="s">
        <v>71</v>
      </c>
      <c r="T82" s="181" t="s">
        <v>71</v>
      </c>
      <c r="U82" s="181" t="s">
        <v>71</v>
      </c>
      <c r="V82" s="199" t="e">
        <f t="shared" si="23"/>
        <v>#DIV/0!</v>
      </c>
      <c r="W82" s="187" t="e">
        <f t="shared" si="27"/>
        <v>#DIV/0!</v>
      </c>
      <c r="X82" s="187" t="e">
        <f t="shared" si="28"/>
        <v>#DIV/0!</v>
      </c>
      <c r="Y82" s="191" t="e">
        <f t="shared" si="20"/>
        <v>#DIV/0!</v>
      </c>
      <c r="Z82" s="274">
        <v>0.05</v>
      </c>
      <c r="AA82" s="97"/>
      <c r="AB82" s="212" t="s">
        <v>71</v>
      </c>
      <c r="AC82" s="185" t="s">
        <v>71</v>
      </c>
      <c r="AD82" s="181" t="s">
        <v>71</v>
      </c>
      <c r="AE82" s="214" t="s">
        <v>71</v>
      </c>
      <c r="AF82" s="335"/>
      <c r="AG82" s="328"/>
      <c r="AH82" s="215" t="s">
        <v>71</v>
      </c>
      <c r="AI82" s="216" t="s">
        <v>71</v>
      </c>
      <c r="AJ82" s="217" t="s">
        <v>71</v>
      </c>
      <c r="AK82" s="218">
        <f t="shared" si="25"/>
        <v>0</v>
      </c>
      <c r="AL82" s="215" t="s">
        <v>71</v>
      </c>
      <c r="AM82" s="216" t="s">
        <v>71</v>
      </c>
      <c r="AN82" s="226" t="s">
        <v>71</v>
      </c>
      <c r="AO82" s="248"/>
      <c r="AP82" s="215" t="s">
        <v>71</v>
      </c>
      <c r="AQ82" s="215" t="s">
        <v>71</v>
      </c>
      <c r="AR82" s="216" t="s">
        <v>71</v>
      </c>
      <c r="AS82" s="222" t="s">
        <v>71</v>
      </c>
      <c r="AT82" s="242">
        <f t="shared" si="22"/>
        <v>0</v>
      </c>
      <c r="AU82" s="65">
        <f t="shared" si="24"/>
        <v>0</v>
      </c>
      <c r="AV82" s="219"/>
      <c r="AW82" s="66" t="e">
        <f t="shared" si="26"/>
        <v>#DIV/0!</v>
      </c>
      <c r="AX82" s="73"/>
      <c r="AY82" s="147"/>
      <c r="AZ82" s="67"/>
      <c r="BB82" s="393"/>
    </row>
    <row r="83" spans="1:54" x14ac:dyDescent="0.2">
      <c r="A83" s="354"/>
      <c r="B83" s="381"/>
      <c r="C83" s="368" t="s">
        <v>33</v>
      </c>
      <c r="D83" s="291"/>
      <c r="E83" s="254"/>
      <c r="F83" s="128"/>
      <c r="G83" s="128"/>
      <c r="H83" s="128"/>
      <c r="I83" s="128"/>
      <c r="J83" s="128"/>
      <c r="K83" s="128"/>
      <c r="L83" s="128"/>
      <c r="M83" s="128"/>
      <c r="N83" s="128"/>
      <c r="O83" s="128"/>
      <c r="P83" s="116">
        <f t="shared" si="29"/>
        <v>0</v>
      </c>
      <c r="Q83" s="237">
        <f>P83+P84</f>
        <v>0</v>
      </c>
      <c r="R83" s="294"/>
      <c r="S83" s="205"/>
      <c r="T83" s="178"/>
      <c r="U83" s="159">
        <f>Q83-R83-S83-T83</f>
        <v>0</v>
      </c>
      <c r="V83" s="202" t="e">
        <f t="shared" ref="V83:V110" si="30">P83/(12*D83)*1000</f>
        <v>#DIV/0!</v>
      </c>
      <c r="W83" s="190" t="e">
        <f t="shared" si="27"/>
        <v>#DIV/0!</v>
      </c>
      <c r="X83" s="190" t="e">
        <f t="shared" si="28"/>
        <v>#DIV/0!</v>
      </c>
      <c r="Y83" s="194" t="e">
        <f t="shared" si="20"/>
        <v>#DIV/0!</v>
      </c>
      <c r="Z83" s="277">
        <v>0.1</v>
      </c>
      <c r="AA83" s="96"/>
      <c r="AB83" s="210" t="e">
        <f>R83/(12*(D83-E83+D84-E84))*1000+((Z83)*(F83+0.85*(G83+L83+M83))+(Z84)*(F84+0.85*(G84+L84+M84)))/(12*(D83+D84))*1000</f>
        <v>#DIV/0!</v>
      </c>
      <c r="AC83" s="184" t="e">
        <f>AB83-AD83</f>
        <v>#DIV/0!</v>
      </c>
      <c r="AD83" s="211" t="e">
        <f>(H83+H84+I83+I84)/(12*(D83+D84))*1000</f>
        <v>#DIV/0!</v>
      </c>
      <c r="AE83" s="77" t="e">
        <f>(AA83+AA84)*AB83*0.012</f>
        <v>#DIV/0!</v>
      </c>
      <c r="AF83" s="334"/>
      <c r="AG83" s="327"/>
      <c r="AH83" s="186" t="e">
        <f>AF83+AF84+AG83-AE83</f>
        <v>#DIV/0!</v>
      </c>
      <c r="AI83" s="4" t="e">
        <f>AH83/(12*(AA83+AA84))*1000</f>
        <v>#DIV/0!</v>
      </c>
      <c r="AJ83" s="5" t="e">
        <f>AI83/AD83</f>
        <v>#DIV/0!</v>
      </c>
      <c r="AK83" s="348">
        <f t="shared" si="25"/>
        <v>0</v>
      </c>
      <c r="AL83" s="9" t="e">
        <f>AF83+AF84+AG83-(AK83+AK84)*AB83*0.012</f>
        <v>#DIV/0!</v>
      </c>
      <c r="AM83" s="4" t="e">
        <f>AL83/(12*(AK83+AK84))*1000</f>
        <v>#DIV/0!</v>
      </c>
      <c r="AN83" s="225" t="e">
        <f>AM83/AD83</f>
        <v>#DIV/0!</v>
      </c>
      <c r="AO83" s="229"/>
      <c r="AP83" s="228" t="e">
        <f>(AO83+AO84)/(12*(AK83+AK84))*1000</f>
        <v>#DIV/0!</v>
      </c>
      <c r="AQ83" s="4" t="e">
        <f>AD83+AM83+AP83</f>
        <v>#DIV/0!</v>
      </c>
      <c r="AR83" s="6" t="e">
        <f>(AM83+AP83)/AD83</f>
        <v>#DIV/0!</v>
      </c>
      <c r="AS83" s="221" t="e">
        <f>AQ83/AD83</f>
        <v>#DIV/0!</v>
      </c>
      <c r="AT83" s="241">
        <f>AF83+AO83</f>
        <v>0</v>
      </c>
      <c r="AU83" s="17">
        <f t="shared" ref="AU83:AU110" si="31">H83+I83</f>
        <v>0</v>
      </c>
      <c r="AV83" s="220"/>
      <c r="AW83" s="18" t="e">
        <f t="shared" si="26"/>
        <v>#DIV/0!</v>
      </c>
      <c r="AX83" s="127"/>
      <c r="AY83" s="291"/>
      <c r="AZ83" s="14" t="e">
        <f>(AT83+AT84+AG83-AX83-AX84)/((AY83+AY84)*12)</f>
        <v>#DIV/0!</v>
      </c>
      <c r="BB83" s="395">
        <f>IF(AF83+AF84+AG83-AX83-AX84&lt;0,AF83+AF84+AG83-AX83-AX84,0)</f>
        <v>0</v>
      </c>
    </row>
    <row r="84" spans="1:54" ht="13.5" thickBot="1" x14ac:dyDescent="0.25">
      <c r="A84" s="90"/>
      <c r="B84" s="377"/>
      <c r="C84" s="365" t="s">
        <v>34</v>
      </c>
      <c r="D84" s="147"/>
      <c r="E84" s="255"/>
      <c r="F84" s="129"/>
      <c r="G84" s="129"/>
      <c r="H84" s="129"/>
      <c r="I84" s="129"/>
      <c r="J84" s="129"/>
      <c r="K84" s="129"/>
      <c r="L84" s="129"/>
      <c r="M84" s="129"/>
      <c r="N84" s="129"/>
      <c r="O84" s="129"/>
      <c r="P84" s="117">
        <f t="shared" si="29"/>
        <v>0</v>
      </c>
      <c r="Q84" s="238" t="s">
        <v>71</v>
      </c>
      <c r="R84" s="289" t="s">
        <v>71</v>
      </c>
      <c r="S84" s="180" t="s">
        <v>71</v>
      </c>
      <c r="T84" s="181" t="s">
        <v>71</v>
      </c>
      <c r="U84" s="181" t="s">
        <v>71</v>
      </c>
      <c r="V84" s="199" t="e">
        <f t="shared" si="30"/>
        <v>#DIV/0!</v>
      </c>
      <c r="W84" s="187" t="e">
        <f t="shared" si="27"/>
        <v>#DIV/0!</v>
      </c>
      <c r="X84" s="187" t="e">
        <f t="shared" si="28"/>
        <v>#DIV/0!</v>
      </c>
      <c r="Y84" s="191" t="e">
        <f t="shared" si="20"/>
        <v>#DIV/0!</v>
      </c>
      <c r="Z84" s="274">
        <v>0.05</v>
      </c>
      <c r="AA84" s="97"/>
      <c r="AB84" s="212" t="s">
        <v>71</v>
      </c>
      <c r="AC84" s="185" t="s">
        <v>71</v>
      </c>
      <c r="AD84" s="181" t="s">
        <v>71</v>
      </c>
      <c r="AE84" s="214" t="s">
        <v>71</v>
      </c>
      <c r="AF84" s="335"/>
      <c r="AG84" s="328"/>
      <c r="AH84" s="215" t="s">
        <v>71</v>
      </c>
      <c r="AI84" s="216" t="s">
        <v>71</v>
      </c>
      <c r="AJ84" s="217" t="s">
        <v>71</v>
      </c>
      <c r="AK84" s="218">
        <f t="shared" si="25"/>
        <v>0</v>
      </c>
      <c r="AL84" s="215" t="s">
        <v>71</v>
      </c>
      <c r="AM84" s="216" t="s">
        <v>71</v>
      </c>
      <c r="AN84" s="226" t="s">
        <v>71</v>
      </c>
      <c r="AO84" s="248"/>
      <c r="AP84" s="215" t="s">
        <v>71</v>
      </c>
      <c r="AQ84" s="215" t="s">
        <v>71</v>
      </c>
      <c r="AR84" s="216" t="s">
        <v>71</v>
      </c>
      <c r="AS84" s="222" t="s">
        <v>71</v>
      </c>
      <c r="AT84" s="242">
        <f t="shared" si="22"/>
        <v>0</v>
      </c>
      <c r="AU84" s="65">
        <f t="shared" si="31"/>
        <v>0</v>
      </c>
      <c r="AV84" s="219"/>
      <c r="AW84" s="66" t="e">
        <f t="shared" si="26"/>
        <v>#DIV/0!</v>
      </c>
      <c r="AX84" s="73"/>
      <c r="AY84" s="147"/>
      <c r="AZ84" s="67"/>
      <c r="BB84" s="393"/>
    </row>
    <row r="85" spans="1:54" x14ac:dyDescent="0.2">
      <c r="A85" s="354"/>
      <c r="B85" s="381"/>
      <c r="C85" s="368" t="s">
        <v>33</v>
      </c>
      <c r="D85" s="291"/>
      <c r="E85" s="254"/>
      <c r="F85" s="128"/>
      <c r="G85" s="128"/>
      <c r="H85" s="128"/>
      <c r="I85" s="128"/>
      <c r="J85" s="128"/>
      <c r="K85" s="128"/>
      <c r="L85" s="128"/>
      <c r="M85" s="128"/>
      <c r="N85" s="128"/>
      <c r="O85" s="128"/>
      <c r="P85" s="112">
        <f t="shared" si="29"/>
        <v>0</v>
      </c>
      <c r="Q85" s="237">
        <f>P85+P86</f>
        <v>0</v>
      </c>
      <c r="R85" s="294"/>
      <c r="S85" s="205"/>
      <c r="T85" s="178"/>
      <c r="U85" s="159">
        <f>Q85-R85-S85-T85</f>
        <v>0</v>
      </c>
      <c r="V85" s="202" t="e">
        <f t="shared" si="30"/>
        <v>#DIV/0!</v>
      </c>
      <c r="W85" s="190" t="e">
        <f t="shared" si="27"/>
        <v>#DIV/0!</v>
      </c>
      <c r="X85" s="190" t="e">
        <f t="shared" si="28"/>
        <v>#DIV/0!</v>
      </c>
      <c r="Y85" s="194" t="e">
        <f t="shared" si="20"/>
        <v>#DIV/0!</v>
      </c>
      <c r="Z85" s="277">
        <v>0.1</v>
      </c>
      <c r="AA85" s="96"/>
      <c r="AB85" s="210" t="e">
        <f>R85/(12*(D85-E85+D86-E86))*1000+((Z85)*(F85+0.85*(G85+L85+M85))+(Z86)*(F86+0.85*(G86+L86+M86)))/(12*(D85+D86))*1000</f>
        <v>#DIV/0!</v>
      </c>
      <c r="AC85" s="184" t="e">
        <f>AB85-AD85</f>
        <v>#DIV/0!</v>
      </c>
      <c r="AD85" s="211" t="e">
        <f>(H85+H86+I85+I86)/(12*(D85+D86))*1000</f>
        <v>#DIV/0!</v>
      </c>
      <c r="AE85" s="77" t="e">
        <f>(AA85+AA86)*AB85*0.012</f>
        <v>#DIV/0!</v>
      </c>
      <c r="AF85" s="334"/>
      <c r="AG85" s="327"/>
      <c r="AH85" s="186" t="e">
        <f>AF85+AF86+AG85-AE85</f>
        <v>#DIV/0!</v>
      </c>
      <c r="AI85" s="4" t="e">
        <f>AH85/(12*(AA85+AA86))*1000</f>
        <v>#DIV/0!</v>
      </c>
      <c r="AJ85" s="5" t="e">
        <f>AI85/AD85</f>
        <v>#DIV/0!</v>
      </c>
      <c r="AK85" s="348">
        <f t="shared" si="25"/>
        <v>0</v>
      </c>
      <c r="AL85" s="9" t="e">
        <f>AF85+AF86+AG85-(AK85+AK86)*AB85*0.012</f>
        <v>#DIV/0!</v>
      </c>
      <c r="AM85" s="4" t="e">
        <f>AL85/(12*(AK85+AK86))*1000</f>
        <v>#DIV/0!</v>
      </c>
      <c r="AN85" s="225" t="e">
        <f>AM85/AD85</f>
        <v>#DIV/0!</v>
      </c>
      <c r="AO85" s="229"/>
      <c r="AP85" s="228" t="e">
        <f>(AO85+AO86)/(12*(AK85+AK86))*1000</f>
        <v>#DIV/0!</v>
      </c>
      <c r="AQ85" s="4" t="e">
        <f>AD85+AM85+AP85</f>
        <v>#DIV/0!</v>
      </c>
      <c r="AR85" s="6" t="e">
        <f>(AM85+AP85)/AD85</f>
        <v>#DIV/0!</v>
      </c>
      <c r="AS85" s="221" t="e">
        <f>AQ85/AD85</f>
        <v>#DIV/0!</v>
      </c>
      <c r="AT85" s="241">
        <f t="shared" si="22"/>
        <v>0</v>
      </c>
      <c r="AU85" s="17">
        <f t="shared" si="31"/>
        <v>0</v>
      </c>
      <c r="AV85" s="220"/>
      <c r="AW85" s="18" t="e">
        <f t="shared" si="26"/>
        <v>#DIV/0!</v>
      </c>
      <c r="AX85" s="127"/>
      <c r="AY85" s="291"/>
      <c r="AZ85" s="14" t="e">
        <f>(AT85+AT86+AG85-AX85-AX86)/((AY85+AY86)*12)</f>
        <v>#DIV/0!</v>
      </c>
      <c r="BB85" s="395">
        <f>IF(AF85+AF86+AG85-AX85-AX86&lt;0,AF85+AF86+AG85-AX85-AX86,0)</f>
        <v>0</v>
      </c>
    </row>
    <row r="86" spans="1:54" ht="13.5" thickBot="1" x14ac:dyDescent="0.25">
      <c r="A86" s="90"/>
      <c r="B86" s="377"/>
      <c r="C86" s="365" t="s">
        <v>34</v>
      </c>
      <c r="D86" s="147"/>
      <c r="E86" s="255"/>
      <c r="F86" s="129"/>
      <c r="G86" s="129"/>
      <c r="H86" s="129"/>
      <c r="I86" s="129"/>
      <c r="J86" s="129"/>
      <c r="K86" s="129"/>
      <c r="L86" s="129"/>
      <c r="M86" s="129"/>
      <c r="N86" s="129"/>
      <c r="O86" s="129"/>
      <c r="P86" s="117">
        <f t="shared" si="29"/>
        <v>0</v>
      </c>
      <c r="Q86" s="238" t="s">
        <v>71</v>
      </c>
      <c r="R86" s="289" t="s">
        <v>71</v>
      </c>
      <c r="S86" s="180" t="s">
        <v>71</v>
      </c>
      <c r="T86" s="181" t="s">
        <v>71</v>
      </c>
      <c r="U86" s="181" t="s">
        <v>71</v>
      </c>
      <c r="V86" s="199" t="e">
        <f t="shared" si="30"/>
        <v>#DIV/0!</v>
      </c>
      <c r="W86" s="187" t="e">
        <f t="shared" si="27"/>
        <v>#DIV/0!</v>
      </c>
      <c r="X86" s="187" t="e">
        <f t="shared" si="28"/>
        <v>#DIV/0!</v>
      </c>
      <c r="Y86" s="191" t="e">
        <f t="shared" si="20"/>
        <v>#DIV/0!</v>
      </c>
      <c r="Z86" s="274">
        <v>0.05</v>
      </c>
      <c r="AA86" s="97"/>
      <c r="AB86" s="212" t="s">
        <v>71</v>
      </c>
      <c r="AC86" s="185" t="s">
        <v>71</v>
      </c>
      <c r="AD86" s="181" t="s">
        <v>71</v>
      </c>
      <c r="AE86" s="214" t="s">
        <v>71</v>
      </c>
      <c r="AF86" s="335"/>
      <c r="AG86" s="328"/>
      <c r="AH86" s="215" t="s">
        <v>71</v>
      </c>
      <c r="AI86" s="216" t="s">
        <v>71</v>
      </c>
      <c r="AJ86" s="217" t="s">
        <v>71</v>
      </c>
      <c r="AK86" s="218">
        <f t="shared" si="25"/>
        <v>0</v>
      </c>
      <c r="AL86" s="215" t="s">
        <v>71</v>
      </c>
      <c r="AM86" s="216" t="s">
        <v>71</v>
      </c>
      <c r="AN86" s="226" t="s">
        <v>71</v>
      </c>
      <c r="AO86" s="248"/>
      <c r="AP86" s="215" t="s">
        <v>71</v>
      </c>
      <c r="AQ86" s="215" t="s">
        <v>71</v>
      </c>
      <c r="AR86" s="216" t="s">
        <v>71</v>
      </c>
      <c r="AS86" s="222" t="s">
        <v>71</v>
      </c>
      <c r="AT86" s="242">
        <f t="shared" si="22"/>
        <v>0</v>
      </c>
      <c r="AU86" s="65">
        <f t="shared" si="31"/>
        <v>0</v>
      </c>
      <c r="AV86" s="219"/>
      <c r="AW86" s="66" t="e">
        <f t="shared" si="26"/>
        <v>#DIV/0!</v>
      </c>
      <c r="AX86" s="73"/>
      <c r="AY86" s="147"/>
      <c r="AZ86" s="67"/>
      <c r="BB86" s="393"/>
    </row>
    <row r="87" spans="1:54" x14ac:dyDescent="0.2">
      <c r="A87" s="354"/>
      <c r="B87" s="381"/>
      <c r="C87" s="368" t="s">
        <v>33</v>
      </c>
      <c r="D87" s="291"/>
      <c r="E87" s="254"/>
      <c r="F87" s="128"/>
      <c r="G87" s="128"/>
      <c r="H87" s="128"/>
      <c r="I87" s="128"/>
      <c r="J87" s="128"/>
      <c r="K87" s="128"/>
      <c r="L87" s="128"/>
      <c r="M87" s="128"/>
      <c r="N87" s="128"/>
      <c r="O87" s="128"/>
      <c r="P87" s="116">
        <f t="shared" si="29"/>
        <v>0</v>
      </c>
      <c r="Q87" s="237">
        <f>P87+P88</f>
        <v>0</v>
      </c>
      <c r="R87" s="294"/>
      <c r="S87" s="205"/>
      <c r="T87" s="178"/>
      <c r="U87" s="159">
        <f>Q87-R87-S87-T87</f>
        <v>0</v>
      </c>
      <c r="V87" s="202" t="e">
        <f t="shared" si="30"/>
        <v>#DIV/0!</v>
      </c>
      <c r="W87" s="190" t="e">
        <f t="shared" si="27"/>
        <v>#DIV/0!</v>
      </c>
      <c r="X87" s="190" t="e">
        <f t="shared" si="28"/>
        <v>#DIV/0!</v>
      </c>
      <c r="Y87" s="194" t="e">
        <f t="shared" si="20"/>
        <v>#DIV/0!</v>
      </c>
      <c r="Z87" s="277">
        <v>0.1</v>
      </c>
      <c r="AA87" s="96"/>
      <c r="AB87" s="210" t="e">
        <f>R87/(12*(D87-E87+D88-E88))*1000+((Z87)*(F87+0.85*(G87+L87+M87))+(Z88)*(F88+0.85*(G88+L88+M88)))/(12*(D87+D88))*1000</f>
        <v>#DIV/0!</v>
      </c>
      <c r="AC87" s="184" t="e">
        <f>AB87-AD87</f>
        <v>#DIV/0!</v>
      </c>
      <c r="AD87" s="211" t="e">
        <f>(H87+H88+I87+I88)/(12*(D87+D88))*1000</f>
        <v>#DIV/0!</v>
      </c>
      <c r="AE87" s="77" t="e">
        <f>(AA87+AA88)*AB87*0.012</f>
        <v>#DIV/0!</v>
      </c>
      <c r="AF87" s="334"/>
      <c r="AG87" s="327"/>
      <c r="AH87" s="186" t="e">
        <f>AF87+AF88+AG87-AE87</f>
        <v>#DIV/0!</v>
      </c>
      <c r="AI87" s="4" t="e">
        <f>AH87/(12*(AA87+AA88))*1000</f>
        <v>#DIV/0!</v>
      </c>
      <c r="AJ87" s="5" t="e">
        <f>AI87/AD87</f>
        <v>#DIV/0!</v>
      </c>
      <c r="AK87" s="348">
        <f t="shared" si="25"/>
        <v>0</v>
      </c>
      <c r="AL87" s="9" t="e">
        <f>AF87+AF88+AG87-(AK87+AK88)*AB87*0.012</f>
        <v>#DIV/0!</v>
      </c>
      <c r="AM87" s="4" t="e">
        <f>AL87/(12*(AK87+AK88))*1000</f>
        <v>#DIV/0!</v>
      </c>
      <c r="AN87" s="225" t="e">
        <f>AM87/AD87</f>
        <v>#DIV/0!</v>
      </c>
      <c r="AO87" s="229"/>
      <c r="AP87" s="228" t="e">
        <f>(AO87+AO88)/(12*(AK87+AK88))*1000</f>
        <v>#DIV/0!</v>
      </c>
      <c r="AQ87" s="4" t="e">
        <f>AD87+AM87+AP87</f>
        <v>#DIV/0!</v>
      </c>
      <c r="AR87" s="6" t="e">
        <f>(AM87+AP87)/AD87</f>
        <v>#DIV/0!</v>
      </c>
      <c r="AS87" s="221" t="e">
        <f>AQ87/AD87</f>
        <v>#DIV/0!</v>
      </c>
      <c r="AT87" s="241">
        <f t="shared" si="22"/>
        <v>0</v>
      </c>
      <c r="AU87" s="17">
        <f t="shared" si="31"/>
        <v>0</v>
      </c>
      <c r="AV87" s="220"/>
      <c r="AW87" s="18" t="e">
        <f t="shared" si="26"/>
        <v>#DIV/0!</v>
      </c>
      <c r="AX87" s="127"/>
      <c r="AY87" s="291"/>
      <c r="AZ87" s="14" t="e">
        <f>(AT87+AT88+AG87-AX87-AX88)/((AY87+AY88)*12)</f>
        <v>#DIV/0!</v>
      </c>
      <c r="BB87" s="395">
        <f>IF(AF87+AF88+AG87-AX87-AX88&lt;0,AF87+AF88+AG87-AX87-AX88,0)</f>
        <v>0</v>
      </c>
    </row>
    <row r="88" spans="1:54" ht="13.5" thickBot="1" x14ac:dyDescent="0.25">
      <c r="A88" s="90"/>
      <c r="B88" s="377"/>
      <c r="C88" s="365" t="s">
        <v>34</v>
      </c>
      <c r="D88" s="147"/>
      <c r="E88" s="255"/>
      <c r="F88" s="129"/>
      <c r="G88" s="129"/>
      <c r="H88" s="129"/>
      <c r="I88" s="129"/>
      <c r="J88" s="129"/>
      <c r="K88" s="129"/>
      <c r="L88" s="129"/>
      <c r="M88" s="129"/>
      <c r="N88" s="129"/>
      <c r="O88" s="129"/>
      <c r="P88" s="117">
        <f t="shared" si="29"/>
        <v>0</v>
      </c>
      <c r="Q88" s="238" t="s">
        <v>71</v>
      </c>
      <c r="R88" s="289" t="s">
        <v>71</v>
      </c>
      <c r="S88" s="180" t="s">
        <v>71</v>
      </c>
      <c r="T88" s="181" t="s">
        <v>71</v>
      </c>
      <c r="U88" s="181" t="s">
        <v>71</v>
      </c>
      <c r="V88" s="199" t="e">
        <f t="shared" si="30"/>
        <v>#DIV/0!</v>
      </c>
      <c r="W88" s="187" t="e">
        <f t="shared" si="27"/>
        <v>#DIV/0!</v>
      </c>
      <c r="X88" s="187" t="e">
        <f t="shared" si="28"/>
        <v>#DIV/0!</v>
      </c>
      <c r="Y88" s="191" t="e">
        <f t="shared" si="20"/>
        <v>#DIV/0!</v>
      </c>
      <c r="Z88" s="274">
        <v>0.05</v>
      </c>
      <c r="AA88" s="97"/>
      <c r="AB88" s="212" t="s">
        <v>71</v>
      </c>
      <c r="AC88" s="185" t="s">
        <v>71</v>
      </c>
      <c r="AD88" s="181" t="s">
        <v>71</v>
      </c>
      <c r="AE88" s="214" t="s">
        <v>71</v>
      </c>
      <c r="AF88" s="335"/>
      <c r="AG88" s="328"/>
      <c r="AH88" s="215" t="s">
        <v>71</v>
      </c>
      <c r="AI88" s="216" t="s">
        <v>71</v>
      </c>
      <c r="AJ88" s="217" t="s">
        <v>71</v>
      </c>
      <c r="AK88" s="218">
        <f t="shared" si="25"/>
        <v>0</v>
      </c>
      <c r="AL88" s="215" t="s">
        <v>71</v>
      </c>
      <c r="AM88" s="216" t="s">
        <v>71</v>
      </c>
      <c r="AN88" s="226" t="s">
        <v>71</v>
      </c>
      <c r="AO88" s="248"/>
      <c r="AP88" s="215" t="s">
        <v>71</v>
      </c>
      <c r="AQ88" s="215" t="s">
        <v>71</v>
      </c>
      <c r="AR88" s="216" t="s">
        <v>71</v>
      </c>
      <c r="AS88" s="222" t="s">
        <v>71</v>
      </c>
      <c r="AT88" s="242">
        <f t="shared" si="22"/>
        <v>0</v>
      </c>
      <c r="AU88" s="65">
        <f t="shared" si="31"/>
        <v>0</v>
      </c>
      <c r="AV88" s="219"/>
      <c r="AW88" s="66" t="e">
        <f t="shared" si="26"/>
        <v>#DIV/0!</v>
      </c>
      <c r="AX88" s="73"/>
      <c r="AY88" s="147"/>
      <c r="AZ88" s="67"/>
      <c r="BB88" s="393"/>
    </row>
    <row r="89" spans="1:54" x14ac:dyDescent="0.2">
      <c r="A89" s="373"/>
      <c r="B89" s="376"/>
      <c r="C89" s="366" t="s">
        <v>33</v>
      </c>
      <c r="D89" s="146"/>
      <c r="E89" s="257"/>
      <c r="F89" s="131"/>
      <c r="G89" s="131"/>
      <c r="H89" s="131"/>
      <c r="I89" s="131"/>
      <c r="J89" s="131"/>
      <c r="K89" s="131"/>
      <c r="L89" s="131"/>
      <c r="M89" s="131"/>
      <c r="N89" s="131"/>
      <c r="O89" s="131"/>
      <c r="P89" s="444">
        <f t="shared" si="29"/>
        <v>0</v>
      </c>
      <c r="Q89" s="158">
        <f>P89+P90</f>
        <v>0</v>
      </c>
      <c r="R89" s="296"/>
      <c r="S89" s="418"/>
      <c r="T89" s="419"/>
      <c r="U89" s="159">
        <f>Q89-R89-S89-T89</f>
        <v>0</v>
      </c>
      <c r="V89" s="201" t="e">
        <f t="shared" si="30"/>
        <v>#DIV/0!</v>
      </c>
      <c r="W89" s="189" t="e">
        <f t="shared" si="27"/>
        <v>#DIV/0!</v>
      </c>
      <c r="X89" s="189" t="e">
        <f t="shared" si="28"/>
        <v>#DIV/0!</v>
      </c>
      <c r="Y89" s="193" t="e">
        <f t="shared" si="20"/>
        <v>#DIV/0!</v>
      </c>
      <c r="Z89" s="276">
        <v>0.1</v>
      </c>
      <c r="AA89" s="445"/>
      <c r="AB89" s="420" t="e">
        <f>R89/(12*(D89-E89+D90-E90))*1000+((Z89)*(F89+0.85*(G89+L89+M89))+(Z90)*(F90+0.85*(G90+L90+M90)))/(12*(D89+D90))*1000</f>
        <v>#DIV/0!</v>
      </c>
      <c r="AC89" s="421" t="e">
        <f>AB89-AD89</f>
        <v>#DIV/0!</v>
      </c>
      <c r="AD89" s="422" t="e">
        <f>(H89+H90+I89+I90)/(12*(D89+D90))*1000</f>
        <v>#DIV/0!</v>
      </c>
      <c r="AE89" s="423" t="e">
        <f>(AA89+AA90)*AB89*0.012</f>
        <v>#DIV/0!</v>
      </c>
      <c r="AF89" s="424"/>
      <c r="AG89" s="425"/>
      <c r="AH89" s="426" t="e">
        <f>AF89+AF90+AG89-AE89</f>
        <v>#DIV/0!</v>
      </c>
      <c r="AI89" s="427" t="e">
        <f>AH89/(12*(AA89+AA90))*1000</f>
        <v>#DIV/0!</v>
      </c>
      <c r="AJ89" s="428" t="e">
        <f>AI89/AD89</f>
        <v>#DIV/0!</v>
      </c>
      <c r="AK89" s="429">
        <f t="shared" si="25"/>
        <v>0</v>
      </c>
      <c r="AL89" s="430" t="e">
        <f>AF89+AF90+AG89-(AK89+AK90)*AB89*0.012</f>
        <v>#DIV/0!</v>
      </c>
      <c r="AM89" s="427" t="e">
        <f>AL89/(12*(AK89+AK90))*1000</f>
        <v>#DIV/0!</v>
      </c>
      <c r="AN89" s="431" t="e">
        <f>AM89/AD89</f>
        <v>#DIV/0!</v>
      </c>
      <c r="AO89" s="432"/>
      <c r="AP89" s="433" t="e">
        <f>(AO89+AO90)/(12*(AK89+AK90))*1000</f>
        <v>#DIV/0!</v>
      </c>
      <c r="AQ89" s="427" t="e">
        <f>AD89+AM89+AP89</f>
        <v>#DIV/0!</v>
      </c>
      <c r="AR89" s="434" t="e">
        <f>(AM89+AP89)/AD89</f>
        <v>#DIV/0!</v>
      </c>
      <c r="AS89" s="435" t="e">
        <f>AQ89/AD89</f>
        <v>#DIV/0!</v>
      </c>
      <c r="AT89" s="436">
        <f t="shared" si="22"/>
        <v>0</v>
      </c>
      <c r="AU89" s="437">
        <f t="shared" si="31"/>
        <v>0</v>
      </c>
      <c r="AV89" s="446"/>
      <c r="AW89" s="439" t="e">
        <f t="shared" si="26"/>
        <v>#DIV/0!</v>
      </c>
      <c r="AX89" s="447"/>
      <c r="AY89" s="146"/>
      <c r="AZ89" s="372" t="e">
        <f>(AT89+AT90+AG89-AX89-AX90)/((AY89+AY90)*12)</f>
        <v>#DIV/0!</v>
      </c>
      <c r="BB89" s="395">
        <f>IF(AF89+AF90+AG89-AX89-AX90&lt;0,AF89+AF90+AG89-AX89-AX90,0)</f>
        <v>0</v>
      </c>
    </row>
    <row r="90" spans="1:54" ht="13.5" thickBot="1" x14ac:dyDescent="0.25">
      <c r="A90" s="90"/>
      <c r="B90" s="377"/>
      <c r="C90" s="365" t="s">
        <v>34</v>
      </c>
      <c r="D90" s="147"/>
      <c r="E90" s="255"/>
      <c r="F90" s="129"/>
      <c r="G90" s="129"/>
      <c r="H90" s="129"/>
      <c r="I90" s="129"/>
      <c r="J90" s="129"/>
      <c r="K90" s="129"/>
      <c r="L90" s="129"/>
      <c r="M90" s="129"/>
      <c r="N90" s="129"/>
      <c r="O90" s="129"/>
      <c r="P90" s="117">
        <f t="shared" si="29"/>
        <v>0</v>
      </c>
      <c r="Q90" s="238" t="s">
        <v>71</v>
      </c>
      <c r="R90" s="289" t="s">
        <v>71</v>
      </c>
      <c r="S90" s="180" t="s">
        <v>71</v>
      </c>
      <c r="T90" s="181" t="s">
        <v>71</v>
      </c>
      <c r="U90" s="181" t="s">
        <v>71</v>
      </c>
      <c r="V90" s="199" t="e">
        <f t="shared" si="30"/>
        <v>#DIV/0!</v>
      </c>
      <c r="W90" s="187" t="e">
        <f t="shared" si="27"/>
        <v>#DIV/0!</v>
      </c>
      <c r="X90" s="187" t="e">
        <f t="shared" si="28"/>
        <v>#DIV/0!</v>
      </c>
      <c r="Y90" s="191" t="e">
        <f t="shared" si="20"/>
        <v>#DIV/0!</v>
      </c>
      <c r="Z90" s="274">
        <v>0.05</v>
      </c>
      <c r="AA90" s="97"/>
      <c r="AB90" s="212" t="s">
        <v>71</v>
      </c>
      <c r="AC90" s="185" t="s">
        <v>71</v>
      </c>
      <c r="AD90" s="181" t="s">
        <v>71</v>
      </c>
      <c r="AE90" s="214" t="s">
        <v>71</v>
      </c>
      <c r="AF90" s="335"/>
      <c r="AG90" s="328"/>
      <c r="AH90" s="215" t="s">
        <v>71</v>
      </c>
      <c r="AI90" s="216" t="s">
        <v>71</v>
      </c>
      <c r="AJ90" s="217" t="s">
        <v>71</v>
      </c>
      <c r="AK90" s="218">
        <f t="shared" si="25"/>
        <v>0</v>
      </c>
      <c r="AL90" s="215" t="s">
        <v>71</v>
      </c>
      <c r="AM90" s="216" t="s">
        <v>71</v>
      </c>
      <c r="AN90" s="226" t="s">
        <v>71</v>
      </c>
      <c r="AO90" s="248"/>
      <c r="AP90" s="215" t="s">
        <v>71</v>
      </c>
      <c r="AQ90" s="215" t="s">
        <v>71</v>
      </c>
      <c r="AR90" s="216" t="s">
        <v>71</v>
      </c>
      <c r="AS90" s="222" t="s">
        <v>71</v>
      </c>
      <c r="AT90" s="242">
        <f t="shared" si="22"/>
        <v>0</v>
      </c>
      <c r="AU90" s="65">
        <f t="shared" si="31"/>
        <v>0</v>
      </c>
      <c r="AV90" s="219"/>
      <c r="AW90" s="66" t="e">
        <f t="shared" si="26"/>
        <v>#DIV/0!</v>
      </c>
      <c r="AX90" s="73"/>
      <c r="AY90" s="147"/>
      <c r="AZ90" s="67"/>
      <c r="BB90" s="393"/>
    </row>
    <row r="91" spans="1:54" s="22" customFormat="1" x14ac:dyDescent="0.2">
      <c r="A91" s="358"/>
      <c r="B91" s="380"/>
      <c r="C91" s="364" t="s">
        <v>33</v>
      </c>
      <c r="D91" s="344"/>
      <c r="E91" s="259"/>
      <c r="F91" s="135"/>
      <c r="G91" s="135"/>
      <c r="H91" s="135"/>
      <c r="I91" s="135"/>
      <c r="J91" s="135"/>
      <c r="K91" s="135"/>
      <c r="L91" s="135"/>
      <c r="M91" s="135"/>
      <c r="N91" s="135"/>
      <c r="O91" s="135"/>
      <c r="P91" s="88">
        <f t="shared" si="29"/>
        <v>0</v>
      </c>
      <c r="Q91" s="240">
        <f>P91+P92</f>
        <v>0</v>
      </c>
      <c r="R91" s="298"/>
      <c r="S91" s="441"/>
      <c r="T91" s="399"/>
      <c r="U91" s="170">
        <f>Q91-R91-S91-T91</f>
        <v>0</v>
      </c>
      <c r="V91" s="83" t="e">
        <f t="shared" si="30"/>
        <v>#DIV/0!</v>
      </c>
      <c r="W91" s="164" t="e">
        <f t="shared" si="27"/>
        <v>#DIV/0!</v>
      </c>
      <c r="X91" s="164" t="e">
        <f t="shared" si="28"/>
        <v>#DIV/0!</v>
      </c>
      <c r="Y91" s="172" t="e">
        <f t="shared" si="20"/>
        <v>#DIV/0!</v>
      </c>
      <c r="Z91" s="279">
        <v>0.1</v>
      </c>
      <c r="AA91" s="311"/>
      <c r="AB91" s="400" t="e">
        <f>R91/(12*(D91-E91+D92-E92))*1000+((Z91)*(F91+0.85*(G91+L91+M91))+(Z92)*(F92+0.85*(G92+L92+M92)))/(12*(D91+D92))*1000</f>
        <v>#DIV/0!</v>
      </c>
      <c r="AC91" s="401" t="e">
        <f>AB91-AD91</f>
        <v>#DIV/0!</v>
      </c>
      <c r="AD91" s="402" t="e">
        <f>(H91+H92+I91+I92)/(12*(D91+D92))*1000</f>
        <v>#DIV/0!</v>
      </c>
      <c r="AE91" s="403" t="e">
        <f>(AA91+AA92)*AB91*0.012</f>
        <v>#DIV/0!</v>
      </c>
      <c r="AF91" s="404"/>
      <c r="AG91" s="405"/>
      <c r="AH91" s="406" t="e">
        <f>AF91+AF92+AG91-AE91</f>
        <v>#DIV/0!</v>
      </c>
      <c r="AI91" s="407" t="e">
        <f>AH91/(12*(AA91+AA92))*1000</f>
        <v>#DIV/0!</v>
      </c>
      <c r="AJ91" s="408" t="e">
        <f>AI91/AD91</f>
        <v>#DIV/0!</v>
      </c>
      <c r="AK91" s="409">
        <f t="shared" si="25"/>
        <v>0</v>
      </c>
      <c r="AL91" s="410" t="e">
        <f>AF91+AF92+AG91-(AK91+AK92)*AB91*0.012</f>
        <v>#DIV/0!</v>
      </c>
      <c r="AM91" s="407" t="e">
        <f>AL91/(12*(AK91+AK92))*1000</f>
        <v>#DIV/0!</v>
      </c>
      <c r="AN91" s="442" t="e">
        <f>AM91/AD91</f>
        <v>#DIV/0!</v>
      </c>
      <c r="AO91" s="412"/>
      <c r="AP91" s="413" t="e">
        <f>(AO91+AO92)/(12*(AK91+AK92))*1000</f>
        <v>#DIV/0!</v>
      </c>
      <c r="AQ91" s="407" t="e">
        <f>AD91+AM91+AP91</f>
        <v>#DIV/0!</v>
      </c>
      <c r="AR91" s="414" t="e">
        <f>(AM91+AP91)/AD91</f>
        <v>#DIV/0!</v>
      </c>
      <c r="AS91" s="415" t="e">
        <f>AQ91/AD91</f>
        <v>#DIV/0!</v>
      </c>
      <c r="AT91" s="416">
        <f t="shared" si="22"/>
        <v>0</v>
      </c>
      <c r="AU91" s="43">
        <f t="shared" si="31"/>
        <v>0</v>
      </c>
      <c r="AV91" s="42"/>
      <c r="AW91" s="44" t="e">
        <f>Y91/AV91</f>
        <v>#DIV/0!</v>
      </c>
      <c r="AX91" s="134"/>
      <c r="AY91" s="344"/>
      <c r="AZ91" s="417" t="e">
        <f>(AT91+AT92+AG91-AX91-AX92)/((AY91+AY92)*12)</f>
        <v>#DIV/0!</v>
      </c>
      <c r="BB91" s="396">
        <f>IF(AF91+AF92+AG91-AX91-AX92&lt;0,AF91+AF92+AG91-AX91-AX92,0)</f>
        <v>0</v>
      </c>
    </row>
    <row r="92" spans="1:54" s="22" customFormat="1" ht="13.5" thickBot="1" x14ac:dyDescent="0.25">
      <c r="A92" s="357"/>
      <c r="B92" s="377"/>
      <c r="C92" s="365" t="s">
        <v>34</v>
      </c>
      <c r="D92" s="343"/>
      <c r="E92" s="258"/>
      <c r="F92" s="133"/>
      <c r="G92" s="133"/>
      <c r="H92" s="133"/>
      <c r="I92" s="133"/>
      <c r="J92" s="133"/>
      <c r="K92" s="133"/>
      <c r="L92" s="133"/>
      <c r="M92" s="133"/>
      <c r="N92" s="133"/>
      <c r="O92" s="133"/>
      <c r="P92" s="118">
        <f t="shared" si="29"/>
        <v>0</v>
      </c>
      <c r="Q92" s="238" t="s">
        <v>71</v>
      </c>
      <c r="R92" s="289" t="s">
        <v>71</v>
      </c>
      <c r="S92" s="180" t="s">
        <v>71</v>
      </c>
      <c r="T92" s="181" t="s">
        <v>71</v>
      </c>
      <c r="U92" s="181" t="s">
        <v>71</v>
      </c>
      <c r="V92" s="162" t="e">
        <f t="shared" si="30"/>
        <v>#DIV/0!</v>
      </c>
      <c r="W92" s="163" t="e">
        <f t="shared" si="27"/>
        <v>#DIV/0!</v>
      </c>
      <c r="X92" s="163" t="e">
        <f t="shared" si="28"/>
        <v>#DIV/0!</v>
      </c>
      <c r="Y92" s="195" t="e">
        <f t="shared" si="20"/>
        <v>#DIV/0!</v>
      </c>
      <c r="Z92" s="278">
        <v>0.05</v>
      </c>
      <c r="AA92" s="310"/>
      <c r="AB92" s="212" t="s">
        <v>71</v>
      </c>
      <c r="AC92" s="185" t="s">
        <v>71</v>
      </c>
      <c r="AD92" s="181" t="s">
        <v>71</v>
      </c>
      <c r="AE92" s="214" t="s">
        <v>71</v>
      </c>
      <c r="AF92" s="335"/>
      <c r="AG92" s="328"/>
      <c r="AH92" s="215" t="s">
        <v>71</v>
      </c>
      <c r="AI92" s="216" t="s">
        <v>71</v>
      </c>
      <c r="AJ92" s="217" t="s">
        <v>71</v>
      </c>
      <c r="AK92" s="218">
        <f t="shared" si="25"/>
        <v>0</v>
      </c>
      <c r="AL92" s="215" t="s">
        <v>71</v>
      </c>
      <c r="AM92" s="216" t="s">
        <v>71</v>
      </c>
      <c r="AN92" s="226" t="s">
        <v>71</v>
      </c>
      <c r="AO92" s="248"/>
      <c r="AP92" s="215" t="s">
        <v>71</v>
      </c>
      <c r="AQ92" s="215" t="s">
        <v>71</v>
      </c>
      <c r="AR92" s="216" t="s">
        <v>71</v>
      </c>
      <c r="AS92" s="222" t="s">
        <v>71</v>
      </c>
      <c r="AT92" s="242">
        <f t="shared" si="22"/>
        <v>0</v>
      </c>
      <c r="AU92" s="53">
        <f t="shared" si="31"/>
        <v>0</v>
      </c>
      <c r="AV92" s="52"/>
      <c r="AW92" s="54" t="e">
        <f t="shared" ref="AW92:AW116" si="32">Y92/AV92</f>
        <v>#DIV/0!</v>
      </c>
      <c r="AX92" s="132"/>
      <c r="AY92" s="343"/>
      <c r="AZ92" s="67"/>
      <c r="BB92" s="394"/>
    </row>
    <row r="93" spans="1:54" s="22" customFormat="1" x14ac:dyDescent="0.2">
      <c r="A93" s="358"/>
      <c r="B93" s="380"/>
      <c r="C93" s="364" t="s">
        <v>33</v>
      </c>
      <c r="D93" s="344"/>
      <c r="E93" s="259"/>
      <c r="F93" s="135"/>
      <c r="G93" s="135"/>
      <c r="H93" s="135"/>
      <c r="I93" s="135"/>
      <c r="J93" s="135"/>
      <c r="K93" s="135"/>
      <c r="L93" s="135"/>
      <c r="M93" s="135"/>
      <c r="N93" s="135"/>
      <c r="O93" s="135"/>
      <c r="P93" s="88">
        <f t="shared" si="29"/>
        <v>0</v>
      </c>
      <c r="Q93" s="239">
        <f>P93+P94</f>
        <v>0</v>
      </c>
      <c r="R93" s="298"/>
      <c r="S93" s="205"/>
      <c r="T93" s="178"/>
      <c r="U93" s="159">
        <f>Q93-R93-S93-T93</f>
        <v>0</v>
      </c>
      <c r="V93" s="83" t="e">
        <f t="shared" si="30"/>
        <v>#DIV/0!</v>
      </c>
      <c r="W93" s="164" t="e">
        <f t="shared" si="27"/>
        <v>#DIV/0!</v>
      </c>
      <c r="X93" s="164" t="e">
        <f t="shared" si="28"/>
        <v>#DIV/0!</v>
      </c>
      <c r="Y93" s="172" t="e">
        <f t="shared" si="20"/>
        <v>#DIV/0!</v>
      </c>
      <c r="Z93" s="279">
        <v>0.1</v>
      </c>
      <c r="AA93" s="311"/>
      <c r="AB93" s="210" t="e">
        <f>R93/(12*(D93-E93+D94-E94))*1000+((Z93)*(F93+0.85*(G93+L93+M93))+(Z94)*(F94+0.85*(G94+L94+M94)))/(12*(D93+D94))*1000</f>
        <v>#DIV/0!</v>
      </c>
      <c r="AC93" s="184" t="e">
        <f>AB93-AD93</f>
        <v>#DIV/0!</v>
      </c>
      <c r="AD93" s="211" t="e">
        <f>(H93+H94+I93+I94)/(12*(D93+D94))*1000</f>
        <v>#DIV/0!</v>
      </c>
      <c r="AE93" s="77" t="e">
        <f>(AA93+AA94)*AB93*0.012</f>
        <v>#DIV/0!</v>
      </c>
      <c r="AF93" s="334"/>
      <c r="AG93" s="327"/>
      <c r="AH93" s="186" t="e">
        <f>AF93+AF94+AG93-AE93</f>
        <v>#DIV/0!</v>
      </c>
      <c r="AI93" s="4" t="e">
        <f>AH93/(12*(AA93+AA94))*1000</f>
        <v>#DIV/0!</v>
      </c>
      <c r="AJ93" s="5" t="e">
        <f>AI93/AD93</f>
        <v>#DIV/0!</v>
      </c>
      <c r="AK93" s="348">
        <f t="shared" si="25"/>
        <v>0</v>
      </c>
      <c r="AL93" s="9" t="e">
        <f>AF93+AF94+AG93-(AK93+AK94)*AB93*0.012</f>
        <v>#DIV/0!</v>
      </c>
      <c r="AM93" s="4" t="e">
        <f>AL93/(12*(AK93+AK94))*1000</f>
        <v>#DIV/0!</v>
      </c>
      <c r="AN93" s="225" t="e">
        <f>AM93/AD93</f>
        <v>#DIV/0!</v>
      </c>
      <c r="AO93" s="229"/>
      <c r="AP93" s="228" t="e">
        <f>(AO93+AO94)/(12*(AK93+AK94))*1000</f>
        <v>#DIV/0!</v>
      </c>
      <c r="AQ93" s="4" t="e">
        <f>AD93+AM93+AP93</f>
        <v>#DIV/0!</v>
      </c>
      <c r="AR93" s="6" t="e">
        <f>(AM93+AP93)/AD93</f>
        <v>#DIV/0!</v>
      </c>
      <c r="AS93" s="221" t="e">
        <f>AQ93/AD93</f>
        <v>#DIV/0!</v>
      </c>
      <c r="AT93" s="241">
        <f t="shared" si="22"/>
        <v>0</v>
      </c>
      <c r="AU93" s="43">
        <f t="shared" si="31"/>
        <v>0</v>
      </c>
      <c r="AV93" s="42"/>
      <c r="AW93" s="44" t="e">
        <f t="shared" si="32"/>
        <v>#DIV/0!</v>
      </c>
      <c r="AX93" s="134"/>
      <c r="AY93" s="344"/>
      <c r="AZ93" s="14" t="e">
        <f>(AT93+AT94+AG93-AX93-AX94)/((AY93+AY94)*12)</f>
        <v>#DIV/0!</v>
      </c>
      <c r="BB93" s="396">
        <f>IF(AF93+AF94+AG93-AX93-AX94&lt;0,AF93+AF94+AG93-AX93-AX94,0)</f>
        <v>0</v>
      </c>
    </row>
    <row r="94" spans="1:54" s="22" customFormat="1" ht="13.5" thickBot="1" x14ac:dyDescent="0.25">
      <c r="A94" s="359"/>
      <c r="B94" s="380"/>
      <c r="C94" s="367" t="s">
        <v>34</v>
      </c>
      <c r="D94" s="345"/>
      <c r="E94" s="260"/>
      <c r="F94" s="137"/>
      <c r="G94" s="137"/>
      <c r="H94" s="137"/>
      <c r="I94" s="137"/>
      <c r="J94" s="137"/>
      <c r="K94" s="137"/>
      <c r="L94" s="137"/>
      <c r="M94" s="137"/>
      <c r="N94" s="137"/>
      <c r="O94" s="137"/>
      <c r="P94" s="119">
        <f t="shared" si="29"/>
        <v>0</v>
      </c>
      <c r="Q94" s="238" t="s">
        <v>71</v>
      </c>
      <c r="R94" s="289" t="s">
        <v>71</v>
      </c>
      <c r="S94" s="180" t="s">
        <v>71</v>
      </c>
      <c r="T94" s="181" t="s">
        <v>71</v>
      </c>
      <c r="U94" s="181" t="s">
        <v>71</v>
      </c>
      <c r="V94" s="80" t="e">
        <f t="shared" si="30"/>
        <v>#DIV/0!</v>
      </c>
      <c r="W94" s="165" t="e">
        <f t="shared" ref="W94:W117" si="33">H94/(12*D94)*1000</f>
        <v>#DIV/0!</v>
      </c>
      <c r="X94" s="165" t="e">
        <f t="shared" ref="X94:X117" si="34">I94/(12*D94)*1000</f>
        <v>#DIV/0!</v>
      </c>
      <c r="Y94" s="171" t="e">
        <f t="shared" si="20"/>
        <v>#DIV/0!</v>
      </c>
      <c r="Z94" s="280">
        <v>0.05</v>
      </c>
      <c r="AA94" s="312"/>
      <c r="AB94" s="212" t="s">
        <v>71</v>
      </c>
      <c r="AC94" s="185" t="s">
        <v>71</v>
      </c>
      <c r="AD94" s="181" t="s">
        <v>71</v>
      </c>
      <c r="AE94" s="214" t="s">
        <v>71</v>
      </c>
      <c r="AF94" s="335"/>
      <c r="AG94" s="328"/>
      <c r="AH94" s="215" t="s">
        <v>71</v>
      </c>
      <c r="AI94" s="216" t="s">
        <v>71</v>
      </c>
      <c r="AJ94" s="217" t="s">
        <v>71</v>
      </c>
      <c r="AK94" s="218">
        <f t="shared" si="25"/>
        <v>0</v>
      </c>
      <c r="AL94" s="215" t="s">
        <v>71</v>
      </c>
      <c r="AM94" s="216" t="s">
        <v>71</v>
      </c>
      <c r="AN94" s="226" t="s">
        <v>71</v>
      </c>
      <c r="AO94" s="248"/>
      <c r="AP94" s="215" t="s">
        <v>71</v>
      </c>
      <c r="AQ94" s="215" t="s">
        <v>71</v>
      </c>
      <c r="AR94" s="216" t="s">
        <v>71</v>
      </c>
      <c r="AS94" s="222" t="s">
        <v>71</v>
      </c>
      <c r="AT94" s="242">
        <f t="shared" si="22"/>
        <v>0</v>
      </c>
      <c r="AU94" s="56">
        <f t="shared" si="31"/>
        <v>0</v>
      </c>
      <c r="AV94" s="55"/>
      <c r="AW94" s="57" t="e">
        <f t="shared" si="32"/>
        <v>#DIV/0!</v>
      </c>
      <c r="AX94" s="136"/>
      <c r="AY94" s="345"/>
      <c r="AZ94" s="67"/>
      <c r="BB94" s="394"/>
    </row>
    <row r="95" spans="1:54" s="22" customFormat="1" x14ac:dyDescent="0.2">
      <c r="A95" s="360"/>
      <c r="B95" s="376"/>
      <c r="C95" s="366" t="s">
        <v>33</v>
      </c>
      <c r="D95" s="152"/>
      <c r="E95" s="261"/>
      <c r="F95" s="139"/>
      <c r="G95" s="139"/>
      <c r="H95" s="139"/>
      <c r="I95" s="139"/>
      <c r="J95" s="139"/>
      <c r="K95" s="139"/>
      <c r="L95" s="139"/>
      <c r="M95" s="139"/>
      <c r="N95" s="139"/>
      <c r="O95" s="139"/>
      <c r="P95" s="86">
        <f t="shared" si="29"/>
        <v>0</v>
      </c>
      <c r="Q95" s="157">
        <f>P95+P96</f>
        <v>0</v>
      </c>
      <c r="R95" s="299"/>
      <c r="S95" s="205"/>
      <c r="T95" s="178"/>
      <c r="U95" s="159">
        <f>Q95-R95-S95-T95</f>
        <v>0</v>
      </c>
      <c r="V95" s="81" t="e">
        <f t="shared" si="30"/>
        <v>#DIV/0!</v>
      </c>
      <c r="W95" s="166" t="e">
        <f t="shared" si="33"/>
        <v>#DIV/0!</v>
      </c>
      <c r="X95" s="166" t="e">
        <f t="shared" si="34"/>
        <v>#DIV/0!</v>
      </c>
      <c r="Y95" s="173" t="e">
        <f t="shared" si="20"/>
        <v>#DIV/0!</v>
      </c>
      <c r="Z95" s="281">
        <v>0.1</v>
      </c>
      <c r="AA95" s="313"/>
      <c r="AB95" s="210" t="e">
        <f>R95/(12*(D95-E95+D96-E96))*1000+((Z95)*(F95+0.85*(G95+L95+M95))+(Z96)*(F96+0.85*(G96+L96+M96)))/(12*(D95+D96))*1000</f>
        <v>#DIV/0!</v>
      </c>
      <c r="AC95" s="184" t="e">
        <f>AB95-AD95</f>
        <v>#DIV/0!</v>
      </c>
      <c r="AD95" s="211" t="e">
        <f>(H95+H96+I95+I96)/(12*(D95+D96))*1000</f>
        <v>#DIV/0!</v>
      </c>
      <c r="AE95" s="77" t="e">
        <f>(AA95+AA96)*AB95*0.012</f>
        <v>#DIV/0!</v>
      </c>
      <c r="AF95" s="334"/>
      <c r="AG95" s="327"/>
      <c r="AH95" s="186" t="e">
        <f>AF95+AF96+AG95-AE95</f>
        <v>#DIV/0!</v>
      </c>
      <c r="AI95" s="4" t="e">
        <f>AH95/(12*(AA95+AA96))*1000</f>
        <v>#DIV/0!</v>
      </c>
      <c r="AJ95" s="5" t="e">
        <f>AI95/AD95</f>
        <v>#DIV/0!</v>
      </c>
      <c r="AK95" s="348">
        <f t="shared" si="25"/>
        <v>0</v>
      </c>
      <c r="AL95" s="9" t="e">
        <f>AF95+AF96+AG95-(AK95+AK96)*AB95*0.012</f>
        <v>#DIV/0!</v>
      </c>
      <c r="AM95" s="4" t="e">
        <f>AL95/(12*(AK95+AK96))*1000</f>
        <v>#DIV/0!</v>
      </c>
      <c r="AN95" s="225" t="e">
        <f>AM95/AD95</f>
        <v>#DIV/0!</v>
      </c>
      <c r="AO95" s="229"/>
      <c r="AP95" s="228" t="e">
        <f>(AO95+AO96)/(12*(AK95+AK96))*1000</f>
        <v>#DIV/0!</v>
      </c>
      <c r="AQ95" s="4" t="e">
        <f>AD95+AM95+AP95</f>
        <v>#DIV/0!</v>
      </c>
      <c r="AR95" s="6" t="e">
        <f>(AM95+AP95)/AD95</f>
        <v>#DIV/0!</v>
      </c>
      <c r="AS95" s="221" t="e">
        <f>AQ95/AD95</f>
        <v>#DIV/0!</v>
      </c>
      <c r="AT95" s="241">
        <f t="shared" si="22"/>
        <v>0</v>
      </c>
      <c r="AU95" s="46">
        <f t="shared" si="31"/>
        <v>0</v>
      </c>
      <c r="AV95" s="45"/>
      <c r="AW95" s="47" t="e">
        <f t="shared" si="32"/>
        <v>#DIV/0!</v>
      </c>
      <c r="AX95" s="138"/>
      <c r="AY95" s="152"/>
      <c r="AZ95" s="14" t="e">
        <f>(AT95+AT96+AG95-AX95-AX96)/((AY95+AY96)*12)</f>
        <v>#DIV/0!</v>
      </c>
      <c r="BB95" s="396">
        <f>IF(AF95+AF96+AG95-AX95-AX96&lt;0,AF95+AF96+AG95-AX95-AX96,0)</f>
        <v>0</v>
      </c>
    </row>
    <row r="96" spans="1:54" s="22" customFormat="1" ht="13.5" thickBot="1" x14ac:dyDescent="0.25">
      <c r="A96" s="361"/>
      <c r="B96" s="377"/>
      <c r="C96" s="365" t="s">
        <v>34</v>
      </c>
      <c r="D96" s="345"/>
      <c r="E96" s="260"/>
      <c r="F96" s="137"/>
      <c r="G96" s="137"/>
      <c r="H96" s="137"/>
      <c r="I96" s="137"/>
      <c r="J96" s="137"/>
      <c r="K96" s="137"/>
      <c r="L96" s="137"/>
      <c r="M96" s="137"/>
      <c r="N96" s="137"/>
      <c r="O96" s="137"/>
      <c r="P96" s="87">
        <f t="shared" si="29"/>
        <v>0</v>
      </c>
      <c r="Q96" s="238" t="s">
        <v>71</v>
      </c>
      <c r="R96" s="289" t="s">
        <v>71</v>
      </c>
      <c r="S96" s="180" t="s">
        <v>71</v>
      </c>
      <c r="T96" s="181" t="s">
        <v>71</v>
      </c>
      <c r="U96" s="181" t="s">
        <v>71</v>
      </c>
      <c r="V96" s="82" t="e">
        <f t="shared" si="30"/>
        <v>#DIV/0!</v>
      </c>
      <c r="W96" s="167" t="e">
        <f t="shared" si="33"/>
        <v>#DIV/0!</v>
      </c>
      <c r="X96" s="167" t="e">
        <f t="shared" si="34"/>
        <v>#DIV/0!</v>
      </c>
      <c r="Y96" s="174" t="e">
        <f t="shared" ref="Y96:Y146" si="35">W96+X96</f>
        <v>#DIV/0!</v>
      </c>
      <c r="Z96" s="282">
        <v>0.05</v>
      </c>
      <c r="AA96" s="314"/>
      <c r="AB96" s="212" t="s">
        <v>71</v>
      </c>
      <c r="AC96" s="185" t="s">
        <v>71</v>
      </c>
      <c r="AD96" s="181" t="s">
        <v>71</v>
      </c>
      <c r="AE96" s="214" t="s">
        <v>71</v>
      </c>
      <c r="AF96" s="335"/>
      <c r="AG96" s="328"/>
      <c r="AH96" s="215" t="s">
        <v>71</v>
      </c>
      <c r="AI96" s="216" t="s">
        <v>71</v>
      </c>
      <c r="AJ96" s="217" t="s">
        <v>71</v>
      </c>
      <c r="AK96" s="218">
        <f t="shared" si="25"/>
        <v>0</v>
      </c>
      <c r="AL96" s="215" t="s">
        <v>71</v>
      </c>
      <c r="AM96" s="216" t="s">
        <v>71</v>
      </c>
      <c r="AN96" s="226" t="s">
        <v>71</v>
      </c>
      <c r="AO96" s="248"/>
      <c r="AP96" s="215" t="s">
        <v>71</v>
      </c>
      <c r="AQ96" s="215" t="s">
        <v>71</v>
      </c>
      <c r="AR96" s="216" t="s">
        <v>71</v>
      </c>
      <c r="AS96" s="222" t="s">
        <v>71</v>
      </c>
      <c r="AT96" s="242">
        <f t="shared" si="22"/>
        <v>0</v>
      </c>
      <c r="AU96" s="59">
        <f t="shared" si="31"/>
        <v>0</v>
      </c>
      <c r="AV96" s="58"/>
      <c r="AW96" s="60" t="e">
        <f t="shared" si="32"/>
        <v>#DIV/0!</v>
      </c>
      <c r="AX96" s="140"/>
      <c r="AY96" s="153"/>
      <c r="AZ96" s="67"/>
      <c r="BB96" s="394"/>
    </row>
    <row r="97" spans="1:54" s="22" customFormat="1" x14ac:dyDescent="0.2">
      <c r="A97" s="358"/>
      <c r="B97" s="380"/>
      <c r="C97" s="364" t="s">
        <v>33</v>
      </c>
      <c r="D97" s="152"/>
      <c r="E97" s="261"/>
      <c r="F97" s="139"/>
      <c r="G97" s="139"/>
      <c r="H97" s="139"/>
      <c r="I97" s="139"/>
      <c r="J97" s="139"/>
      <c r="K97" s="139"/>
      <c r="L97" s="139"/>
      <c r="M97" s="139"/>
      <c r="N97" s="139"/>
      <c r="O97" s="139"/>
      <c r="P97" s="88">
        <f t="shared" si="29"/>
        <v>0</v>
      </c>
      <c r="Q97" s="239">
        <f>P97+P98</f>
        <v>0</v>
      </c>
      <c r="R97" s="298"/>
      <c r="S97" s="205"/>
      <c r="T97" s="178"/>
      <c r="U97" s="159">
        <f>Q97-R97-S97-T97</f>
        <v>0</v>
      </c>
      <c r="V97" s="83" t="e">
        <f t="shared" si="30"/>
        <v>#DIV/0!</v>
      </c>
      <c r="W97" s="164" t="e">
        <f t="shared" si="33"/>
        <v>#DIV/0!</v>
      </c>
      <c r="X97" s="164" t="e">
        <f t="shared" si="34"/>
        <v>#DIV/0!</v>
      </c>
      <c r="Y97" s="172" t="e">
        <f t="shared" si="35"/>
        <v>#DIV/0!</v>
      </c>
      <c r="Z97" s="279">
        <v>0.1</v>
      </c>
      <c r="AA97" s="311"/>
      <c r="AB97" s="210" t="e">
        <f>R97/(12*(D97-E97+D98-E98))*1000+((Z97)*(F97+0.85*(G97+L97+M97))+(Z98)*(F98+0.85*(G98+L98+M98)))/(12*(D97+D98))*1000</f>
        <v>#DIV/0!</v>
      </c>
      <c r="AC97" s="184" t="e">
        <f>AB97-AD97</f>
        <v>#DIV/0!</v>
      </c>
      <c r="AD97" s="211" t="e">
        <f>(H97+H98+I97+I98)/(12*(D97+D98))*1000</f>
        <v>#DIV/0!</v>
      </c>
      <c r="AE97" s="77" t="e">
        <f>(AA97+AA98)*AB97*0.012</f>
        <v>#DIV/0!</v>
      </c>
      <c r="AF97" s="334"/>
      <c r="AG97" s="327"/>
      <c r="AH97" s="186" t="e">
        <f>AF97+AF98+AG97-AE97</f>
        <v>#DIV/0!</v>
      </c>
      <c r="AI97" s="4" t="e">
        <f>AH97/(12*(AA97+AA98))*1000</f>
        <v>#DIV/0!</v>
      </c>
      <c r="AJ97" s="5" t="e">
        <f>AI97/AD97</f>
        <v>#DIV/0!</v>
      </c>
      <c r="AK97" s="348">
        <f t="shared" si="25"/>
        <v>0</v>
      </c>
      <c r="AL97" s="9" t="e">
        <f>AF97+AF98+AG97-(AK97+AK98)*AB97*0.012</f>
        <v>#DIV/0!</v>
      </c>
      <c r="AM97" s="4" t="e">
        <f>AL97/(12*(AK97+AK98))*1000</f>
        <v>#DIV/0!</v>
      </c>
      <c r="AN97" s="225" t="e">
        <f>AM97/AD97</f>
        <v>#DIV/0!</v>
      </c>
      <c r="AO97" s="229"/>
      <c r="AP97" s="228" t="e">
        <f>(AO97+AO98)/(12*(AK97+AK98))*1000</f>
        <v>#DIV/0!</v>
      </c>
      <c r="AQ97" s="4" t="e">
        <f>AD97+AM97+AP97</f>
        <v>#DIV/0!</v>
      </c>
      <c r="AR97" s="6" t="e">
        <f>(AM97+AP97)/AD97</f>
        <v>#DIV/0!</v>
      </c>
      <c r="AS97" s="221" t="e">
        <f>AQ97/AD97</f>
        <v>#DIV/0!</v>
      </c>
      <c r="AT97" s="241">
        <f t="shared" si="22"/>
        <v>0</v>
      </c>
      <c r="AU97" s="43">
        <f t="shared" si="31"/>
        <v>0</v>
      </c>
      <c r="AV97" s="42"/>
      <c r="AW97" s="44" t="e">
        <f t="shared" si="32"/>
        <v>#DIV/0!</v>
      </c>
      <c r="AX97" s="134"/>
      <c r="AY97" s="344"/>
      <c r="AZ97" s="14" t="e">
        <f>(AT97+AT98+AG97-AX97-AX98)/((AY97+AY98)*12)</f>
        <v>#DIV/0!</v>
      </c>
      <c r="BB97" s="396">
        <f>IF(AF97+AF98+AG97-AX97-AX98&lt;0,AF97+AF98+AG97-AX97-AX98,0)</f>
        <v>0</v>
      </c>
    </row>
    <row r="98" spans="1:54" s="22" customFormat="1" ht="13.5" thickBot="1" x14ac:dyDescent="0.25">
      <c r="A98" s="359"/>
      <c r="B98" s="380"/>
      <c r="C98" s="367" t="s">
        <v>34</v>
      </c>
      <c r="D98" s="153"/>
      <c r="E98" s="262"/>
      <c r="F98" s="141"/>
      <c r="G98" s="141"/>
      <c r="H98" s="141"/>
      <c r="I98" s="141"/>
      <c r="J98" s="141"/>
      <c r="K98" s="141"/>
      <c r="L98" s="141"/>
      <c r="M98" s="141"/>
      <c r="N98" s="141"/>
      <c r="O98" s="141"/>
      <c r="P98" s="119">
        <f t="shared" si="29"/>
        <v>0</v>
      </c>
      <c r="Q98" s="238" t="s">
        <v>71</v>
      </c>
      <c r="R98" s="289" t="s">
        <v>71</v>
      </c>
      <c r="S98" s="180" t="s">
        <v>71</v>
      </c>
      <c r="T98" s="181" t="s">
        <v>71</v>
      </c>
      <c r="U98" s="181" t="s">
        <v>71</v>
      </c>
      <c r="V98" s="80" t="e">
        <f t="shared" si="30"/>
        <v>#DIV/0!</v>
      </c>
      <c r="W98" s="165" t="e">
        <f t="shared" si="33"/>
        <v>#DIV/0!</v>
      </c>
      <c r="X98" s="165" t="e">
        <f t="shared" si="34"/>
        <v>#DIV/0!</v>
      </c>
      <c r="Y98" s="171" t="e">
        <f t="shared" si="35"/>
        <v>#DIV/0!</v>
      </c>
      <c r="Z98" s="280">
        <v>0.05</v>
      </c>
      <c r="AA98" s="312"/>
      <c r="AB98" s="212" t="s">
        <v>71</v>
      </c>
      <c r="AC98" s="185" t="s">
        <v>71</v>
      </c>
      <c r="AD98" s="181" t="s">
        <v>71</v>
      </c>
      <c r="AE98" s="214" t="s">
        <v>71</v>
      </c>
      <c r="AF98" s="335"/>
      <c r="AG98" s="328"/>
      <c r="AH98" s="215" t="s">
        <v>71</v>
      </c>
      <c r="AI98" s="216" t="s">
        <v>71</v>
      </c>
      <c r="AJ98" s="217" t="s">
        <v>71</v>
      </c>
      <c r="AK98" s="218">
        <f t="shared" si="25"/>
        <v>0</v>
      </c>
      <c r="AL98" s="215" t="s">
        <v>71</v>
      </c>
      <c r="AM98" s="216" t="s">
        <v>71</v>
      </c>
      <c r="AN98" s="226" t="s">
        <v>71</v>
      </c>
      <c r="AO98" s="248"/>
      <c r="AP98" s="215" t="s">
        <v>71</v>
      </c>
      <c r="AQ98" s="215" t="s">
        <v>71</v>
      </c>
      <c r="AR98" s="216" t="s">
        <v>71</v>
      </c>
      <c r="AS98" s="222" t="s">
        <v>71</v>
      </c>
      <c r="AT98" s="242">
        <f t="shared" si="22"/>
        <v>0</v>
      </c>
      <c r="AU98" s="56">
        <f t="shared" si="31"/>
        <v>0</v>
      </c>
      <c r="AV98" s="55"/>
      <c r="AW98" s="57" t="e">
        <f t="shared" si="32"/>
        <v>#DIV/0!</v>
      </c>
      <c r="AX98" s="136"/>
      <c r="AY98" s="345"/>
      <c r="AZ98" s="67"/>
      <c r="BB98" s="394"/>
    </row>
    <row r="99" spans="1:54" s="22" customFormat="1" x14ac:dyDescent="0.2">
      <c r="A99" s="360"/>
      <c r="B99" s="376"/>
      <c r="C99" s="366" t="s">
        <v>33</v>
      </c>
      <c r="D99" s="152"/>
      <c r="E99" s="261"/>
      <c r="F99" s="139"/>
      <c r="G99" s="139"/>
      <c r="H99" s="139"/>
      <c r="I99" s="139"/>
      <c r="J99" s="139"/>
      <c r="K99" s="139"/>
      <c r="L99" s="139"/>
      <c r="M99" s="139"/>
      <c r="N99" s="139"/>
      <c r="O99" s="139"/>
      <c r="P99" s="86">
        <f t="shared" si="29"/>
        <v>0</v>
      </c>
      <c r="Q99" s="157">
        <f>P99+P100</f>
        <v>0</v>
      </c>
      <c r="R99" s="299"/>
      <c r="S99" s="205"/>
      <c r="T99" s="178"/>
      <c r="U99" s="159">
        <f>Q99-R99-S99-T99</f>
        <v>0</v>
      </c>
      <c r="V99" s="81" t="e">
        <f t="shared" si="30"/>
        <v>#DIV/0!</v>
      </c>
      <c r="W99" s="166" t="e">
        <f t="shared" si="33"/>
        <v>#DIV/0!</v>
      </c>
      <c r="X99" s="166" t="e">
        <f t="shared" si="34"/>
        <v>#DIV/0!</v>
      </c>
      <c r="Y99" s="173" t="e">
        <f t="shared" si="35"/>
        <v>#DIV/0!</v>
      </c>
      <c r="Z99" s="281">
        <v>0.1</v>
      </c>
      <c r="AA99" s="313"/>
      <c r="AB99" s="210" t="e">
        <f>R99/(12*(D99-E99+D100-E100))*1000+((Z99)*(F99+0.85*(G99+L99+M99))+(Z100)*(F100+0.85*(G100+L100+M100)))/(12*(D99+D100))*1000</f>
        <v>#DIV/0!</v>
      </c>
      <c r="AC99" s="184" t="e">
        <f>AB99-AD99</f>
        <v>#DIV/0!</v>
      </c>
      <c r="AD99" s="211" t="e">
        <f>(H99+H100+I99+I100)/(12*(D99+D100))*1000</f>
        <v>#DIV/0!</v>
      </c>
      <c r="AE99" s="77" t="e">
        <f>(AA99+AA100)*AB99*0.012</f>
        <v>#DIV/0!</v>
      </c>
      <c r="AF99" s="334"/>
      <c r="AG99" s="327"/>
      <c r="AH99" s="186" t="e">
        <f>AF99+AF100+AG99-AE99</f>
        <v>#DIV/0!</v>
      </c>
      <c r="AI99" s="4" t="e">
        <f>AH99/(12*(AA99+AA100))*1000</f>
        <v>#DIV/0!</v>
      </c>
      <c r="AJ99" s="5" t="e">
        <f>AI99/AD99</f>
        <v>#DIV/0!</v>
      </c>
      <c r="AK99" s="348">
        <f t="shared" si="25"/>
        <v>0</v>
      </c>
      <c r="AL99" s="9" t="e">
        <f>AF99+AF100+AG99-(AK99+AK100)*AB99*0.012</f>
        <v>#DIV/0!</v>
      </c>
      <c r="AM99" s="4" t="e">
        <f>AL99/(12*(AK99+AK100))*1000</f>
        <v>#DIV/0!</v>
      </c>
      <c r="AN99" s="225" t="e">
        <f>AM99/AD99</f>
        <v>#DIV/0!</v>
      </c>
      <c r="AO99" s="229"/>
      <c r="AP99" s="228" t="e">
        <f>(AO99+AO100)/(12*(AK99+AK100))*1000</f>
        <v>#DIV/0!</v>
      </c>
      <c r="AQ99" s="4" t="e">
        <f>AD99+AM99+AP99</f>
        <v>#DIV/0!</v>
      </c>
      <c r="AR99" s="6" t="e">
        <f>(AM99+AP99)/AD99</f>
        <v>#DIV/0!</v>
      </c>
      <c r="AS99" s="221" t="e">
        <f>AQ99/AD99</f>
        <v>#DIV/0!</v>
      </c>
      <c r="AT99" s="241">
        <f t="shared" si="22"/>
        <v>0</v>
      </c>
      <c r="AU99" s="46">
        <f t="shared" si="31"/>
        <v>0</v>
      </c>
      <c r="AV99" s="45"/>
      <c r="AW99" s="47" t="e">
        <f t="shared" si="32"/>
        <v>#DIV/0!</v>
      </c>
      <c r="AX99" s="138"/>
      <c r="AY99" s="152"/>
      <c r="AZ99" s="14" t="e">
        <f>(AT99+AT100+AG99-AX99-AX100)/((AY99+AY100)*12)</f>
        <v>#DIV/0!</v>
      </c>
      <c r="BB99" s="396">
        <f>IF(AF99+AF100+AG99-AX99-AX100&lt;0,AF99+AF100+AG99-AX99-AX100,0)</f>
        <v>0</v>
      </c>
    </row>
    <row r="100" spans="1:54" s="22" customFormat="1" ht="18" customHeight="1" thickBot="1" x14ac:dyDescent="0.25">
      <c r="A100" s="361"/>
      <c r="B100" s="377"/>
      <c r="C100" s="365" t="s">
        <v>34</v>
      </c>
      <c r="D100" s="153"/>
      <c r="E100" s="262"/>
      <c r="F100" s="141"/>
      <c r="G100" s="141"/>
      <c r="H100" s="141"/>
      <c r="I100" s="141"/>
      <c r="J100" s="141"/>
      <c r="K100" s="141"/>
      <c r="L100" s="141"/>
      <c r="M100" s="141"/>
      <c r="N100" s="141"/>
      <c r="O100" s="141"/>
      <c r="P100" s="87">
        <f t="shared" si="29"/>
        <v>0</v>
      </c>
      <c r="Q100" s="238" t="s">
        <v>71</v>
      </c>
      <c r="R100" s="289" t="s">
        <v>71</v>
      </c>
      <c r="S100" s="180" t="s">
        <v>71</v>
      </c>
      <c r="T100" s="181" t="s">
        <v>71</v>
      </c>
      <c r="U100" s="181" t="s">
        <v>71</v>
      </c>
      <c r="V100" s="82" t="e">
        <f t="shared" si="30"/>
        <v>#DIV/0!</v>
      </c>
      <c r="W100" s="167" t="e">
        <f t="shared" si="33"/>
        <v>#DIV/0!</v>
      </c>
      <c r="X100" s="167" t="e">
        <f t="shared" si="34"/>
        <v>#DIV/0!</v>
      </c>
      <c r="Y100" s="174" t="e">
        <f t="shared" si="35"/>
        <v>#DIV/0!</v>
      </c>
      <c r="Z100" s="282">
        <v>0.05</v>
      </c>
      <c r="AA100" s="314"/>
      <c r="AB100" s="212" t="s">
        <v>71</v>
      </c>
      <c r="AC100" s="185" t="s">
        <v>71</v>
      </c>
      <c r="AD100" s="181" t="s">
        <v>71</v>
      </c>
      <c r="AE100" s="214" t="s">
        <v>71</v>
      </c>
      <c r="AF100" s="335"/>
      <c r="AG100" s="328"/>
      <c r="AH100" s="215" t="s">
        <v>71</v>
      </c>
      <c r="AI100" s="216" t="s">
        <v>71</v>
      </c>
      <c r="AJ100" s="217" t="s">
        <v>71</v>
      </c>
      <c r="AK100" s="218">
        <f t="shared" si="25"/>
        <v>0</v>
      </c>
      <c r="AL100" s="215" t="s">
        <v>71</v>
      </c>
      <c r="AM100" s="216" t="s">
        <v>71</v>
      </c>
      <c r="AN100" s="226" t="s">
        <v>71</v>
      </c>
      <c r="AO100" s="248"/>
      <c r="AP100" s="215" t="s">
        <v>71</v>
      </c>
      <c r="AQ100" s="215" t="s">
        <v>71</v>
      </c>
      <c r="AR100" s="216" t="s">
        <v>71</v>
      </c>
      <c r="AS100" s="222" t="s">
        <v>71</v>
      </c>
      <c r="AT100" s="242">
        <f t="shared" si="22"/>
        <v>0</v>
      </c>
      <c r="AU100" s="56">
        <f t="shared" si="31"/>
        <v>0</v>
      </c>
      <c r="AV100" s="58"/>
      <c r="AW100" s="60" t="e">
        <f t="shared" si="32"/>
        <v>#DIV/0!</v>
      </c>
      <c r="AX100" s="140"/>
      <c r="AY100" s="153"/>
      <c r="AZ100" s="67"/>
      <c r="BB100" s="394"/>
    </row>
    <row r="101" spans="1:54" s="22" customFormat="1" x14ac:dyDescent="0.2">
      <c r="A101" s="360"/>
      <c r="B101" s="376"/>
      <c r="C101" s="366" t="s">
        <v>33</v>
      </c>
      <c r="D101" s="152"/>
      <c r="E101" s="261"/>
      <c r="F101" s="139"/>
      <c r="G101" s="139"/>
      <c r="H101" s="139"/>
      <c r="I101" s="139"/>
      <c r="J101" s="139"/>
      <c r="K101" s="139"/>
      <c r="L101" s="139"/>
      <c r="M101" s="139"/>
      <c r="N101" s="139"/>
      <c r="O101" s="139"/>
      <c r="P101" s="86">
        <f t="shared" si="29"/>
        <v>0</v>
      </c>
      <c r="Q101" s="157">
        <f>P101+P102</f>
        <v>0</v>
      </c>
      <c r="R101" s="299"/>
      <c r="S101" s="205"/>
      <c r="T101" s="178"/>
      <c r="U101" s="159">
        <f>Q101-R101-S101-T101</f>
        <v>0</v>
      </c>
      <c r="V101" s="81" t="e">
        <f t="shared" si="30"/>
        <v>#DIV/0!</v>
      </c>
      <c r="W101" s="166" t="e">
        <f t="shared" si="33"/>
        <v>#DIV/0!</v>
      </c>
      <c r="X101" s="166" t="e">
        <f t="shared" si="34"/>
        <v>#DIV/0!</v>
      </c>
      <c r="Y101" s="173" t="e">
        <f t="shared" si="35"/>
        <v>#DIV/0!</v>
      </c>
      <c r="Z101" s="281">
        <v>0.1</v>
      </c>
      <c r="AA101" s="313"/>
      <c r="AB101" s="210" t="e">
        <f>R101/(12*(D101-E101+D102-E102))*1000+((Z101)*(F101+0.85*(G101+L101+M101))+(Z102)*(F102+0.85*(G102+L102+M102)))/(12*(D101+D102))*1000</f>
        <v>#DIV/0!</v>
      </c>
      <c r="AC101" s="184" t="e">
        <f>AB101-AD101</f>
        <v>#DIV/0!</v>
      </c>
      <c r="AD101" s="211" t="e">
        <f>(H101+H102+I101+I102)/(12*(D101+D102))*1000</f>
        <v>#DIV/0!</v>
      </c>
      <c r="AE101" s="77" t="e">
        <f>(AA101+AA102)*AB101*0.012</f>
        <v>#DIV/0!</v>
      </c>
      <c r="AF101" s="334"/>
      <c r="AG101" s="327"/>
      <c r="AH101" s="186" t="e">
        <f>AF101+AF102+AG101-AE101</f>
        <v>#DIV/0!</v>
      </c>
      <c r="AI101" s="4" t="e">
        <f>AH101/(12*(AA101+AA102))*1000</f>
        <v>#DIV/0!</v>
      </c>
      <c r="AJ101" s="5" t="e">
        <f>AI101/AD101</f>
        <v>#DIV/0!</v>
      </c>
      <c r="AK101" s="348">
        <f t="shared" si="25"/>
        <v>0</v>
      </c>
      <c r="AL101" s="9" t="e">
        <f>AF101+AF102+AG101-(AK101+AK102)*AB101*0.012</f>
        <v>#DIV/0!</v>
      </c>
      <c r="AM101" s="4" t="e">
        <f>AL101/(12*(AK101+AK102))*1000</f>
        <v>#DIV/0!</v>
      </c>
      <c r="AN101" s="225" t="e">
        <f>AM101/AD101</f>
        <v>#DIV/0!</v>
      </c>
      <c r="AO101" s="229"/>
      <c r="AP101" s="228" t="e">
        <f>(AO101+AO102)/(12*(AK101+AK102))*1000</f>
        <v>#DIV/0!</v>
      </c>
      <c r="AQ101" s="4" t="e">
        <f>AD101+AM101+AP101</f>
        <v>#DIV/0!</v>
      </c>
      <c r="AR101" s="6" t="e">
        <f>(AM101+AP101)/AD101</f>
        <v>#DIV/0!</v>
      </c>
      <c r="AS101" s="221" t="e">
        <f>AQ101/AD101</f>
        <v>#DIV/0!</v>
      </c>
      <c r="AT101" s="241">
        <f t="shared" si="22"/>
        <v>0</v>
      </c>
      <c r="AU101" s="46">
        <f t="shared" si="31"/>
        <v>0</v>
      </c>
      <c r="AV101" s="45"/>
      <c r="AW101" s="47" t="e">
        <f t="shared" si="32"/>
        <v>#DIV/0!</v>
      </c>
      <c r="AX101" s="138"/>
      <c r="AY101" s="152"/>
      <c r="AZ101" s="14" t="e">
        <f>(AT101+AT102+AG101-AX101-AX102)/((AY101+AY102)*12)</f>
        <v>#DIV/0!</v>
      </c>
      <c r="BB101" s="396">
        <f>IF(AF101+AF102+AG101-AX101-AX102&lt;0,AF101+AF102+AG101-AX101-AX102,0)</f>
        <v>0</v>
      </c>
    </row>
    <row r="102" spans="1:54" s="22" customFormat="1" ht="19.149999999999999" customHeight="1" thickBot="1" x14ac:dyDescent="0.25">
      <c r="A102" s="361"/>
      <c r="B102" s="377"/>
      <c r="C102" s="365" t="s">
        <v>34</v>
      </c>
      <c r="D102" s="153"/>
      <c r="E102" s="262"/>
      <c r="F102" s="141"/>
      <c r="G102" s="141"/>
      <c r="H102" s="141"/>
      <c r="I102" s="141"/>
      <c r="J102" s="141"/>
      <c r="K102" s="141"/>
      <c r="L102" s="141"/>
      <c r="M102" s="141"/>
      <c r="N102" s="141"/>
      <c r="O102" s="141"/>
      <c r="P102" s="87">
        <f t="shared" si="29"/>
        <v>0</v>
      </c>
      <c r="Q102" s="238" t="s">
        <v>71</v>
      </c>
      <c r="R102" s="289" t="s">
        <v>71</v>
      </c>
      <c r="S102" s="180" t="s">
        <v>71</v>
      </c>
      <c r="T102" s="181" t="s">
        <v>71</v>
      </c>
      <c r="U102" s="181" t="s">
        <v>71</v>
      </c>
      <c r="V102" s="82" t="e">
        <f t="shared" si="30"/>
        <v>#DIV/0!</v>
      </c>
      <c r="W102" s="167" t="e">
        <f t="shared" si="33"/>
        <v>#DIV/0!</v>
      </c>
      <c r="X102" s="167" t="e">
        <f t="shared" si="34"/>
        <v>#DIV/0!</v>
      </c>
      <c r="Y102" s="174" t="e">
        <f t="shared" si="35"/>
        <v>#DIV/0!</v>
      </c>
      <c r="Z102" s="282">
        <v>0.05</v>
      </c>
      <c r="AA102" s="315"/>
      <c r="AB102" s="212" t="s">
        <v>71</v>
      </c>
      <c r="AC102" s="185" t="s">
        <v>71</v>
      </c>
      <c r="AD102" s="181" t="s">
        <v>71</v>
      </c>
      <c r="AE102" s="214" t="s">
        <v>71</v>
      </c>
      <c r="AF102" s="335"/>
      <c r="AG102" s="328"/>
      <c r="AH102" s="215" t="s">
        <v>71</v>
      </c>
      <c r="AI102" s="216" t="s">
        <v>71</v>
      </c>
      <c r="AJ102" s="217" t="s">
        <v>71</v>
      </c>
      <c r="AK102" s="218">
        <f t="shared" si="25"/>
        <v>0</v>
      </c>
      <c r="AL102" s="215" t="s">
        <v>71</v>
      </c>
      <c r="AM102" s="216" t="s">
        <v>71</v>
      </c>
      <c r="AN102" s="226" t="s">
        <v>71</v>
      </c>
      <c r="AO102" s="248"/>
      <c r="AP102" s="215" t="s">
        <v>71</v>
      </c>
      <c r="AQ102" s="215" t="s">
        <v>71</v>
      </c>
      <c r="AR102" s="216" t="s">
        <v>71</v>
      </c>
      <c r="AS102" s="222" t="s">
        <v>71</v>
      </c>
      <c r="AT102" s="242">
        <f t="shared" si="22"/>
        <v>0</v>
      </c>
      <c r="AU102" s="59">
        <f t="shared" si="31"/>
        <v>0</v>
      </c>
      <c r="AV102" s="58"/>
      <c r="AW102" s="60" t="e">
        <f t="shared" si="32"/>
        <v>#DIV/0!</v>
      </c>
      <c r="AX102" s="140"/>
      <c r="AY102" s="153"/>
      <c r="AZ102" s="67"/>
      <c r="BB102" s="394"/>
    </row>
    <row r="103" spans="1:54" s="22" customFormat="1" x14ac:dyDescent="0.2">
      <c r="A103" s="360"/>
      <c r="B103" s="376"/>
      <c r="C103" s="366" t="s">
        <v>33</v>
      </c>
      <c r="D103" s="152"/>
      <c r="E103" s="261"/>
      <c r="F103" s="139"/>
      <c r="G103" s="139"/>
      <c r="H103" s="139"/>
      <c r="I103" s="139"/>
      <c r="J103" s="139"/>
      <c r="K103" s="139"/>
      <c r="L103" s="139"/>
      <c r="M103" s="139"/>
      <c r="N103" s="139"/>
      <c r="O103" s="139"/>
      <c r="P103" s="86">
        <f t="shared" si="29"/>
        <v>0</v>
      </c>
      <c r="Q103" s="157">
        <f>P103+P104</f>
        <v>0</v>
      </c>
      <c r="R103" s="299"/>
      <c r="S103" s="205"/>
      <c r="T103" s="178"/>
      <c r="U103" s="159">
        <f>Q103-R103-S103-T103</f>
        <v>0</v>
      </c>
      <c r="V103" s="81" t="e">
        <f t="shared" si="30"/>
        <v>#DIV/0!</v>
      </c>
      <c r="W103" s="166" t="e">
        <f t="shared" si="33"/>
        <v>#DIV/0!</v>
      </c>
      <c r="X103" s="166" t="e">
        <f t="shared" si="34"/>
        <v>#DIV/0!</v>
      </c>
      <c r="Y103" s="173" t="e">
        <f t="shared" si="35"/>
        <v>#DIV/0!</v>
      </c>
      <c r="Z103" s="281">
        <v>0.1</v>
      </c>
      <c r="AA103" s="313"/>
      <c r="AB103" s="210" t="e">
        <f>R103/(12*(D103-E103+D104-E104))*1000+((Z103)*(F103+0.85*(G103+L103+M103))+(Z104)*(F104+0.85*(G104+L104+M104)))/(12*(D103+D104))*1000</f>
        <v>#DIV/0!</v>
      </c>
      <c r="AC103" s="184" t="e">
        <f>AB103-AD103</f>
        <v>#DIV/0!</v>
      </c>
      <c r="AD103" s="211" t="e">
        <f>(H103+H104+I103+I104)/(12*(D103+D104))*1000</f>
        <v>#DIV/0!</v>
      </c>
      <c r="AE103" s="77" t="e">
        <f>(AA103+AA104)*AB103*0.012</f>
        <v>#DIV/0!</v>
      </c>
      <c r="AF103" s="334"/>
      <c r="AG103" s="327"/>
      <c r="AH103" s="186" t="e">
        <f>AF103+AF104+AG103-AE103</f>
        <v>#DIV/0!</v>
      </c>
      <c r="AI103" s="4" t="e">
        <f>AH103/(12*(AA103+AA104))*1000</f>
        <v>#DIV/0!</v>
      </c>
      <c r="AJ103" s="5" t="e">
        <f>AI103/AD103</f>
        <v>#DIV/0!</v>
      </c>
      <c r="AK103" s="348">
        <f t="shared" si="25"/>
        <v>0</v>
      </c>
      <c r="AL103" s="9" t="e">
        <f>AF103+AF104+AG103-(AK103+AK104)*AB103*0.012</f>
        <v>#DIV/0!</v>
      </c>
      <c r="AM103" s="4" t="e">
        <f>AL103/(12*(AK103+AK104))*1000</f>
        <v>#DIV/0!</v>
      </c>
      <c r="AN103" s="225" t="e">
        <f>AM103/AD103</f>
        <v>#DIV/0!</v>
      </c>
      <c r="AO103" s="229"/>
      <c r="AP103" s="228" t="e">
        <f>(AO103+AO104)/(12*(AK103+AK104))*1000</f>
        <v>#DIV/0!</v>
      </c>
      <c r="AQ103" s="4" t="e">
        <f>AD103+AM103+AP103</f>
        <v>#DIV/0!</v>
      </c>
      <c r="AR103" s="6" t="e">
        <f>(AM103+AP103)/AD103</f>
        <v>#DIV/0!</v>
      </c>
      <c r="AS103" s="221" t="e">
        <f>AQ103/AD103</f>
        <v>#DIV/0!</v>
      </c>
      <c r="AT103" s="241">
        <f t="shared" si="22"/>
        <v>0</v>
      </c>
      <c r="AU103" s="46">
        <f t="shared" si="31"/>
        <v>0</v>
      </c>
      <c r="AV103" s="45"/>
      <c r="AW103" s="47" t="e">
        <f t="shared" si="32"/>
        <v>#DIV/0!</v>
      </c>
      <c r="AX103" s="138"/>
      <c r="AY103" s="152"/>
      <c r="AZ103" s="14" t="e">
        <f>(AT103+AT104+AG103-AX103-AX104)/((AY103+AY104)*12)</f>
        <v>#DIV/0!</v>
      </c>
      <c r="BB103" s="396">
        <f>IF(AF103+AF104+AG103-AX103-AX104&lt;0,AF103+AF104+AG103-AX103-AX104,0)</f>
        <v>0</v>
      </c>
    </row>
    <row r="104" spans="1:54" s="22" customFormat="1" ht="13.5" thickBot="1" x14ac:dyDescent="0.25">
      <c r="A104" s="361"/>
      <c r="B104" s="377"/>
      <c r="C104" s="365" t="s">
        <v>34</v>
      </c>
      <c r="D104" s="153"/>
      <c r="E104" s="262"/>
      <c r="F104" s="141"/>
      <c r="G104" s="141"/>
      <c r="H104" s="141"/>
      <c r="I104" s="141"/>
      <c r="J104" s="141"/>
      <c r="K104" s="141"/>
      <c r="L104" s="141"/>
      <c r="M104" s="141"/>
      <c r="N104" s="141"/>
      <c r="O104" s="141"/>
      <c r="P104" s="87">
        <f t="shared" si="29"/>
        <v>0</v>
      </c>
      <c r="Q104" s="238" t="s">
        <v>71</v>
      </c>
      <c r="R104" s="289" t="s">
        <v>71</v>
      </c>
      <c r="S104" s="180" t="s">
        <v>71</v>
      </c>
      <c r="T104" s="181" t="s">
        <v>71</v>
      </c>
      <c r="U104" s="181" t="s">
        <v>71</v>
      </c>
      <c r="V104" s="82" t="e">
        <f t="shared" si="30"/>
        <v>#DIV/0!</v>
      </c>
      <c r="W104" s="167" t="e">
        <f t="shared" si="33"/>
        <v>#DIV/0!</v>
      </c>
      <c r="X104" s="167" t="e">
        <f t="shared" si="34"/>
        <v>#DIV/0!</v>
      </c>
      <c r="Y104" s="174" t="e">
        <f t="shared" si="35"/>
        <v>#DIV/0!</v>
      </c>
      <c r="Z104" s="282">
        <v>0.05</v>
      </c>
      <c r="AA104" s="314"/>
      <c r="AB104" s="212" t="s">
        <v>71</v>
      </c>
      <c r="AC104" s="185" t="s">
        <v>71</v>
      </c>
      <c r="AD104" s="181" t="s">
        <v>71</v>
      </c>
      <c r="AE104" s="214" t="s">
        <v>71</v>
      </c>
      <c r="AF104" s="335"/>
      <c r="AG104" s="328"/>
      <c r="AH104" s="215" t="s">
        <v>71</v>
      </c>
      <c r="AI104" s="216" t="s">
        <v>71</v>
      </c>
      <c r="AJ104" s="217" t="s">
        <v>71</v>
      </c>
      <c r="AK104" s="218">
        <f t="shared" si="25"/>
        <v>0</v>
      </c>
      <c r="AL104" s="215" t="s">
        <v>71</v>
      </c>
      <c r="AM104" s="216" t="s">
        <v>71</v>
      </c>
      <c r="AN104" s="226" t="s">
        <v>71</v>
      </c>
      <c r="AO104" s="248"/>
      <c r="AP104" s="215" t="s">
        <v>71</v>
      </c>
      <c r="AQ104" s="215" t="s">
        <v>71</v>
      </c>
      <c r="AR104" s="216" t="s">
        <v>71</v>
      </c>
      <c r="AS104" s="222" t="s">
        <v>71</v>
      </c>
      <c r="AT104" s="242">
        <f t="shared" si="22"/>
        <v>0</v>
      </c>
      <c r="AU104" s="59">
        <f t="shared" si="31"/>
        <v>0</v>
      </c>
      <c r="AV104" s="58"/>
      <c r="AW104" s="60" t="e">
        <f t="shared" si="32"/>
        <v>#DIV/0!</v>
      </c>
      <c r="AX104" s="140"/>
      <c r="AY104" s="153"/>
      <c r="AZ104" s="67"/>
      <c r="BB104" s="394"/>
    </row>
    <row r="105" spans="1:54" s="22" customFormat="1" x14ac:dyDescent="0.2">
      <c r="A105" s="360"/>
      <c r="B105" s="376"/>
      <c r="C105" s="366" t="s">
        <v>33</v>
      </c>
      <c r="D105" s="152"/>
      <c r="E105" s="261"/>
      <c r="F105" s="139"/>
      <c r="G105" s="139"/>
      <c r="H105" s="139"/>
      <c r="I105" s="139"/>
      <c r="J105" s="139"/>
      <c r="K105" s="139"/>
      <c r="L105" s="139"/>
      <c r="M105" s="139"/>
      <c r="N105" s="139"/>
      <c r="O105" s="139"/>
      <c r="P105" s="86">
        <f t="shared" si="29"/>
        <v>0</v>
      </c>
      <c r="Q105" s="157">
        <f>P105+P106</f>
        <v>0</v>
      </c>
      <c r="R105" s="299"/>
      <c r="S105" s="205"/>
      <c r="T105" s="178"/>
      <c r="U105" s="159">
        <f>Q105-R105-S105-T105</f>
        <v>0</v>
      </c>
      <c r="V105" s="81" t="e">
        <f t="shared" si="30"/>
        <v>#DIV/0!</v>
      </c>
      <c r="W105" s="166" t="e">
        <f t="shared" si="33"/>
        <v>#DIV/0!</v>
      </c>
      <c r="X105" s="166" t="e">
        <f t="shared" si="34"/>
        <v>#DIV/0!</v>
      </c>
      <c r="Y105" s="173" t="e">
        <f t="shared" si="35"/>
        <v>#DIV/0!</v>
      </c>
      <c r="Z105" s="281">
        <v>0.1</v>
      </c>
      <c r="AA105" s="313"/>
      <c r="AB105" s="210" t="e">
        <f>R105/(12*(D105-E105+D106-E106))*1000+((Z105)*(F105+0.85*(G105+L105+M105))+(Z106)*(F106+0.85*(G106+L106+M106)))/(12*(D105+D106))*1000</f>
        <v>#DIV/0!</v>
      </c>
      <c r="AC105" s="184" t="e">
        <f>AB105-AD105</f>
        <v>#DIV/0!</v>
      </c>
      <c r="AD105" s="211" t="e">
        <f>(H105+H106+I105+I106)/(12*(D105+D106))*1000</f>
        <v>#DIV/0!</v>
      </c>
      <c r="AE105" s="77" t="e">
        <f>(AA105+AA106)*AB105*0.012</f>
        <v>#DIV/0!</v>
      </c>
      <c r="AF105" s="334"/>
      <c r="AG105" s="327"/>
      <c r="AH105" s="186" t="e">
        <f>AF105+AF106+AG105-AE105</f>
        <v>#DIV/0!</v>
      </c>
      <c r="AI105" s="4" t="e">
        <f>AH105/(12*(AA105+AA106))*1000</f>
        <v>#DIV/0!</v>
      </c>
      <c r="AJ105" s="5" t="e">
        <f>AI105/AD105</f>
        <v>#DIV/0!</v>
      </c>
      <c r="AK105" s="348">
        <f t="shared" si="25"/>
        <v>0</v>
      </c>
      <c r="AL105" s="9" t="e">
        <f>AF105+AF106+AG105-(AK105+AK106)*AB105*0.012</f>
        <v>#DIV/0!</v>
      </c>
      <c r="AM105" s="4" t="e">
        <f>AL105/(12*(AK105+AK106))*1000</f>
        <v>#DIV/0!</v>
      </c>
      <c r="AN105" s="225" t="e">
        <f>AM105/AD105</f>
        <v>#DIV/0!</v>
      </c>
      <c r="AO105" s="229"/>
      <c r="AP105" s="228" t="e">
        <f>(AO105+AO106)/(12*(AK105+AK106))*1000</f>
        <v>#DIV/0!</v>
      </c>
      <c r="AQ105" s="4" t="e">
        <f>AD105+AM105+AP105</f>
        <v>#DIV/0!</v>
      </c>
      <c r="AR105" s="6" t="e">
        <f>(AM105+AP105)/AD105</f>
        <v>#DIV/0!</v>
      </c>
      <c r="AS105" s="221" t="e">
        <f>AQ105/AD105</f>
        <v>#DIV/0!</v>
      </c>
      <c r="AT105" s="241">
        <f t="shared" si="22"/>
        <v>0</v>
      </c>
      <c r="AU105" s="46">
        <f t="shared" si="31"/>
        <v>0</v>
      </c>
      <c r="AV105" s="45"/>
      <c r="AW105" s="47" t="e">
        <f t="shared" si="32"/>
        <v>#DIV/0!</v>
      </c>
      <c r="AX105" s="138"/>
      <c r="AY105" s="152"/>
      <c r="AZ105" s="14" t="e">
        <f>(AT105+AT106+AG105-AX105-AX106)/((AY105+AY106)*12)</f>
        <v>#DIV/0!</v>
      </c>
      <c r="BB105" s="396">
        <f>IF(AF105+AF106+AG105-AX105-AX106&lt;0,AF105+AF106+AG105-AX105-AX106,0)</f>
        <v>0</v>
      </c>
    </row>
    <row r="106" spans="1:54" s="22" customFormat="1" ht="13.5" thickBot="1" x14ac:dyDescent="0.25">
      <c r="A106" s="361"/>
      <c r="B106" s="377"/>
      <c r="C106" s="365" t="s">
        <v>34</v>
      </c>
      <c r="D106" s="153"/>
      <c r="E106" s="262"/>
      <c r="F106" s="141"/>
      <c r="G106" s="141"/>
      <c r="H106" s="141"/>
      <c r="I106" s="141"/>
      <c r="J106" s="141"/>
      <c r="K106" s="141"/>
      <c r="L106" s="141"/>
      <c r="M106" s="141"/>
      <c r="N106" s="141"/>
      <c r="O106" s="141"/>
      <c r="P106" s="87">
        <f t="shared" si="29"/>
        <v>0</v>
      </c>
      <c r="Q106" s="238" t="s">
        <v>71</v>
      </c>
      <c r="R106" s="289" t="s">
        <v>71</v>
      </c>
      <c r="S106" s="180" t="s">
        <v>71</v>
      </c>
      <c r="T106" s="181" t="s">
        <v>71</v>
      </c>
      <c r="U106" s="181" t="s">
        <v>71</v>
      </c>
      <c r="V106" s="82" t="e">
        <f t="shared" si="30"/>
        <v>#DIV/0!</v>
      </c>
      <c r="W106" s="167" t="e">
        <f t="shared" si="33"/>
        <v>#DIV/0!</v>
      </c>
      <c r="X106" s="167" t="e">
        <f t="shared" si="34"/>
        <v>#DIV/0!</v>
      </c>
      <c r="Y106" s="174" t="e">
        <f t="shared" si="35"/>
        <v>#DIV/0!</v>
      </c>
      <c r="Z106" s="282">
        <v>0.05</v>
      </c>
      <c r="AA106" s="314"/>
      <c r="AB106" s="212" t="s">
        <v>71</v>
      </c>
      <c r="AC106" s="185" t="s">
        <v>71</v>
      </c>
      <c r="AD106" s="181" t="s">
        <v>71</v>
      </c>
      <c r="AE106" s="214" t="s">
        <v>71</v>
      </c>
      <c r="AF106" s="335"/>
      <c r="AG106" s="328"/>
      <c r="AH106" s="215" t="s">
        <v>71</v>
      </c>
      <c r="AI106" s="216" t="s">
        <v>71</v>
      </c>
      <c r="AJ106" s="217" t="s">
        <v>71</v>
      </c>
      <c r="AK106" s="218">
        <f t="shared" si="25"/>
        <v>0</v>
      </c>
      <c r="AL106" s="215" t="s">
        <v>71</v>
      </c>
      <c r="AM106" s="216" t="s">
        <v>71</v>
      </c>
      <c r="AN106" s="226" t="s">
        <v>71</v>
      </c>
      <c r="AO106" s="248"/>
      <c r="AP106" s="215" t="s">
        <v>71</v>
      </c>
      <c r="AQ106" s="215" t="s">
        <v>71</v>
      </c>
      <c r="AR106" s="216" t="s">
        <v>71</v>
      </c>
      <c r="AS106" s="222" t="s">
        <v>71</v>
      </c>
      <c r="AT106" s="242">
        <f t="shared" si="22"/>
        <v>0</v>
      </c>
      <c r="AU106" s="59">
        <f t="shared" si="31"/>
        <v>0</v>
      </c>
      <c r="AV106" s="58"/>
      <c r="AW106" s="60" t="e">
        <f t="shared" si="32"/>
        <v>#DIV/0!</v>
      </c>
      <c r="AX106" s="140"/>
      <c r="AY106" s="153"/>
      <c r="AZ106" s="67"/>
      <c r="BB106" s="394"/>
    </row>
    <row r="107" spans="1:54" s="22" customFormat="1" x14ac:dyDescent="0.2">
      <c r="A107" s="358"/>
      <c r="B107" s="380"/>
      <c r="C107" s="364" t="s">
        <v>33</v>
      </c>
      <c r="D107" s="346"/>
      <c r="E107" s="263"/>
      <c r="F107" s="143"/>
      <c r="G107" s="143"/>
      <c r="H107" s="143"/>
      <c r="I107" s="143"/>
      <c r="J107" s="143"/>
      <c r="K107" s="143"/>
      <c r="L107" s="143"/>
      <c r="M107" s="143"/>
      <c r="N107" s="143"/>
      <c r="O107" s="143"/>
      <c r="P107" s="88">
        <f t="shared" ref="P107:P132" si="36">SUM(F107:O107)</f>
        <v>0</v>
      </c>
      <c r="Q107" s="239">
        <f>P107+P108</f>
        <v>0</v>
      </c>
      <c r="R107" s="298"/>
      <c r="S107" s="205"/>
      <c r="T107" s="178"/>
      <c r="U107" s="159">
        <f>Q107-R107-S107-T107</f>
        <v>0</v>
      </c>
      <c r="V107" s="83" t="e">
        <f t="shared" si="30"/>
        <v>#DIV/0!</v>
      </c>
      <c r="W107" s="164" t="e">
        <f t="shared" si="33"/>
        <v>#DIV/0!</v>
      </c>
      <c r="X107" s="164" t="e">
        <f t="shared" si="34"/>
        <v>#DIV/0!</v>
      </c>
      <c r="Y107" s="172" t="e">
        <f t="shared" si="35"/>
        <v>#DIV/0!</v>
      </c>
      <c r="Z107" s="279">
        <v>0.1</v>
      </c>
      <c r="AA107" s="311"/>
      <c r="AB107" s="210" t="e">
        <f>R107/(12*(D107-E107+D108-E108))*1000+((Z107)*(F107+0.85*(G107+L107+M107))+(Z108)*(F108+0.85*(G108+L108+M108)))/(12*(D107+D108))*1000</f>
        <v>#DIV/0!</v>
      </c>
      <c r="AC107" s="184" t="e">
        <f>AB107-AD107</f>
        <v>#DIV/0!</v>
      </c>
      <c r="AD107" s="211" t="e">
        <f>(H107+H108+I107+I108)/(12*(D107+D108))*1000</f>
        <v>#DIV/0!</v>
      </c>
      <c r="AE107" s="77" t="e">
        <f>(AA107+AA108)*AB107*0.012</f>
        <v>#DIV/0!</v>
      </c>
      <c r="AF107" s="334"/>
      <c r="AG107" s="327"/>
      <c r="AH107" s="186" t="e">
        <f>AF107+AF108+AG107-AE107</f>
        <v>#DIV/0!</v>
      </c>
      <c r="AI107" s="4" t="e">
        <f>AH107/(12*(AA107+AA108))*1000</f>
        <v>#DIV/0!</v>
      </c>
      <c r="AJ107" s="5" t="e">
        <f>AI107/AD107</f>
        <v>#DIV/0!</v>
      </c>
      <c r="AK107" s="348">
        <f t="shared" si="25"/>
        <v>0</v>
      </c>
      <c r="AL107" s="9" t="e">
        <f>AF107+AF108+AG107-(AK107+AK108)*AB107*0.012</f>
        <v>#DIV/0!</v>
      </c>
      <c r="AM107" s="4" t="e">
        <f>AL107/(12*(AK107+AK108))*1000</f>
        <v>#DIV/0!</v>
      </c>
      <c r="AN107" s="225" t="e">
        <f>AM107/AD107</f>
        <v>#DIV/0!</v>
      </c>
      <c r="AO107" s="229"/>
      <c r="AP107" s="228" t="e">
        <f>(AO107+AO108)/(12*(AK107+AK108))*1000</f>
        <v>#DIV/0!</v>
      </c>
      <c r="AQ107" s="4" t="e">
        <f>AD107+AM107+AP107</f>
        <v>#DIV/0!</v>
      </c>
      <c r="AR107" s="6" t="e">
        <f>(AM107+AP107)/AD107</f>
        <v>#DIV/0!</v>
      </c>
      <c r="AS107" s="221" t="e">
        <f>AQ107/AD107</f>
        <v>#DIV/0!</v>
      </c>
      <c r="AT107" s="241">
        <f t="shared" si="22"/>
        <v>0</v>
      </c>
      <c r="AU107" s="43">
        <f t="shared" si="31"/>
        <v>0</v>
      </c>
      <c r="AV107" s="42"/>
      <c r="AW107" s="44" t="e">
        <f t="shared" si="32"/>
        <v>#DIV/0!</v>
      </c>
      <c r="AX107" s="134"/>
      <c r="AY107" s="344"/>
      <c r="AZ107" s="14" t="e">
        <f>(AT107+AT108+AG107-AX107-AX108)/((AY107+AY108)*12)</f>
        <v>#DIV/0!</v>
      </c>
      <c r="BB107" s="396">
        <f>IF(AF107+AF108+AG107-AX107-AX108&lt;0,AF107+AF108+AG107-AX107-AX108,0)</f>
        <v>0</v>
      </c>
    </row>
    <row r="108" spans="1:54" s="22" customFormat="1" ht="13.5" thickBot="1" x14ac:dyDescent="0.25">
      <c r="A108" s="359"/>
      <c r="B108" s="380"/>
      <c r="C108" s="367" t="s">
        <v>34</v>
      </c>
      <c r="D108" s="153"/>
      <c r="E108" s="262"/>
      <c r="F108" s="141"/>
      <c r="G108" s="141"/>
      <c r="H108" s="141"/>
      <c r="I108" s="141"/>
      <c r="J108" s="141"/>
      <c r="K108" s="141"/>
      <c r="L108" s="141"/>
      <c r="M108" s="141"/>
      <c r="N108" s="141"/>
      <c r="O108" s="141"/>
      <c r="P108" s="119">
        <f t="shared" si="36"/>
        <v>0</v>
      </c>
      <c r="Q108" s="238" t="s">
        <v>71</v>
      </c>
      <c r="R108" s="289" t="s">
        <v>71</v>
      </c>
      <c r="S108" s="180" t="s">
        <v>71</v>
      </c>
      <c r="T108" s="181" t="s">
        <v>71</v>
      </c>
      <c r="U108" s="181" t="s">
        <v>71</v>
      </c>
      <c r="V108" s="80" t="e">
        <f t="shared" si="30"/>
        <v>#DIV/0!</v>
      </c>
      <c r="W108" s="165" t="e">
        <f t="shared" si="33"/>
        <v>#DIV/0!</v>
      </c>
      <c r="X108" s="165" t="e">
        <f t="shared" si="34"/>
        <v>#DIV/0!</v>
      </c>
      <c r="Y108" s="171" t="e">
        <f t="shared" si="35"/>
        <v>#DIV/0!</v>
      </c>
      <c r="Z108" s="280">
        <v>0.05</v>
      </c>
      <c r="AA108" s="312"/>
      <c r="AB108" s="212" t="s">
        <v>71</v>
      </c>
      <c r="AC108" s="185" t="s">
        <v>71</v>
      </c>
      <c r="AD108" s="181" t="s">
        <v>71</v>
      </c>
      <c r="AE108" s="214" t="s">
        <v>71</v>
      </c>
      <c r="AF108" s="335"/>
      <c r="AG108" s="328"/>
      <c r="AH108" s="215" t="s">
        <v>71</v>
      </c>
      <c r="AI108" s="216" t="s">
        <v>71</v>
      </c>
      <c r="AJ108" s="217" t="s">
        <v>71</v>
      </c>
      <c r="AK108" s="218">
        <f t="shared" si="25"/>
        <v>0</v>
      </c>
      <c r="AL108" s="215" t="s">
        <v>71</v>
      </c>
      <c r="AM108" s="216" t="s">
        <v>71</v>
      </c>
      <c r="AN108" s="226" t="s">
        <v>71</v>
      </c>
      <c r="AO108" s="248"/>
      <c r="AP108" s="215" t="s">
        <v>71</v>
      </c>
      <c r="AQ108" s="215" t="s">
        <v>71</v>
      </c>
      <c r="AR108" s="216" t="s">
        <v>71</v>
      </c>
      <c r="AS108" s="222" t="s">
        <v>71</v>
      </c>
      <c r="AT108" s="242">
        <f t="shared" ref="AT108:AT145" si="37">AF108+AO108</f>
        <v>0</v>
      </c>
      <c r="AU108" s="56">
        <f t="shared" si="31"/>
        <v>0</v>
      </c>
      <c r="AV108" s="55"/>
      <c r="AW108" s="57" t="e">
        <f t="shared" si="32"/>
        <v>#DIV/0!</v>
      </c>
      <c r="AX108" s="136"/>
      <c r="AY108" s="345"/>
      <c r="AZ108" s="67"/>
      <c r="BB108" s="394"/>
    </row>
    <row r="109" spans="1:54" s="22" customFormat="1" ht="12" customHeight="1" x14ac:dyDescent="0.2">
      <c r="A109" s="360"/>
      <c r="B109" s="376"/>
      <c r="C109" s="366" t="s">
        <v>33</v>
      </c>
      <c r="D109" s="347"/>
      <c r="E109" s="264"/>
      <c r="F109" s="139"/>
      <c r="G109" s="139"/>
      <c r="H109" s="139"/>
      <c r="I109" s="139"/>
      <c r="J109" s="139"/>
      <c r="K109" s="139"/>
      <c r="L109" s="139"/>
      <c r="M109" s="139"/>
      <c r="N109" s="139"/>
      <c r="O109" s="139"/>
      <c r="P109" s="86">
        <f t="shared" si="36"/>
        <v>0</v>
      </c>
      <c r="Q109" s="157">
        <f>P109+P110</f>
        <v>0</v>
      </c>
      <c r="R109" s="299"/>
      <c r="S109" s="418"/>
      <c r="T109" s="419"/>
      <c r="U109" s="159">
        <f>Q109-R109-S109-T109</f>
        <v>0</v>
      </c>
      <c r="V109" s="81" t="e">
        <f t="shared" si="30"/>
        <v>#DIV/0!</v>
      </c>
      <c r="W109" s="166" t="e">
        <f t="shared" si="33"/>
        <v>#DIV/0!</v>
      </c>
      <c r="X109" s="166" t="e">
        <f t="shared" si="34"/>
        <v>#DIV/0!</v>
      </c>
      <c r="Y109" s="173" t="e">
        <f t="shared" si="35"/>
        <v>#DIV/0!</v>
      </c>
      <c r="Z109" s="281">
        <v>0.1</v>
      </c>
      <c r="AA109" s="313"/>
      <c r="AB109" s="420" t="e">
        <f>R109/(12*(D109-E109+D110-E110))*1000+((Z109)*(F109+0.85*(G109+L109+M109))+(Z110)*(F110+0.85*(G110+L110+M110)))/(12*(D109+D110))*1000</f>
        <v>#DIV/0!</v>
      </c>
      <c r="AC109" s="421" t="e">
        <f>AB109-AD109</f>
        <v>#DIV/0!</v>
      </c>
      <c r="AD109" s="422" t="e">
        <f>(H109+H110+I109+I110)/(12*(D109+D110))*1000</f>
        <v>#DIV/0!</v>
      </c>
      <c r="AE109" s="423" t="e">
        <f>(AA109+AA110)*AB109*0.012</f>
        <v>#DIV/0!</v>
      </c>
      <c r="AF109" s="424"/>
      <c r="AG109" s="425"/>
      <c r="AH109" s="426" t="e">
        <f>AF109+AF110+AG109-AE109</f>
        <v>#DIV/0!</v>
      </c>
      <c r="AI109" s="427" t="e">
        <f>AH109/(12*(AA109+AA110))*1000</f>
        <v>#DIV/0!</v>
      </c>
      <c r="AJ109" s="428" t="e">
        <f>AI109/AD109</f>
        <v>#DIV/0!</v>
      </c>
      <c r="AK109" s="429">
        <f t="shared" si="25"/>
        <v>0</v>
      </c>
      <c r="AL109" s="430" t="e">
        <f>AF109+AF110+AG109-(AK109+AK110)*AB109*0.012</f>
        <v>#DIV/0!</v>
      </c>
      <c r="AM109" s="427" t="e">
        <f>AL109/(12*(AK109+AK110))*1000</f>
        <v>#DIV/0!</v>
      </c>
      <c r="AN109" s="431" t="e">
        <f>AM109/AD109</f>
        <v>#DIV/0!</v>
      </c>
      <c r="AO109" s="432"/>
      <c r="AP109" s="433" t="e">
        <f>(AO109+AO110)/(12*(AK109+AK110))*1000</f>
        <v>#DIV/0!</v>
      </c>
      <c r="AQ109" s="427" t="e">
        <f>AD109+AM109+AP109</f>
        <v>#DIV/0!</v>
      </c>
      <c r="AR109" s="434" t="e">
        <f>(AM109+AP109)/AD109</f>
        <v>#DIV/0!</v>
      </c>
      <c r="AS109" s="435" t="e">
        <f>AQ109/AD109</f>
        <v>#DIV/0!</v>
      </c>
      <c r="AT109" s="436">
        <f t="shared" si="37"/>
        <v>0</v>
      </c>
      <c r="AU109" s="46">
        <f t="shared" si="31"/>
        <v>0</v>
      </c>
      <c r="AV109" s="45"/>
      <c r="AW109" s="47" t="e">
        <f t="shared" si="32"/>
        <v>#DIV/0!</v>
      </c>
      <c r="AX109" s="138"/>
      <c r="AY109" s="152"/>
      <c r="AZ109" s="372" t="e">
        <f>(AT109+AT110+AG109-AX109-AX110)/((AY109+AY110)*12)</f>
        <v>#DIV/0!</v>
      </c>
      <c r="BB109" s="396">
        <f>IF(AF109+AF110+AG109-AX109-AX110&lt;0,AF109+AF110+AG109-AX109-AX110,0)</f>
        <v>0</v>
      </c>
    </row>
    <row r="110" spans="1:54" s="22" customFormat="1" ht="12" customHeight="1" thickBot="1" x14ac:dyDescent="0.25">
      <c r="A110" s="361"/>
      <c r="B110" s="377"/>
      <c r="C110" s="365" t="s">
        <v>34</v>
      </c>
      <c r="D110" s="343"/>
      <c r="E110" s="258"/>
      <c r="F110" s="133"/>
      <c r="G110" s="133"/>
      <c r="H110" s="133"/>
      <c r="I110" s="133"/>
      <c r="J110" s="133"/>
      <c r="K110" s="133"/>
      <c r="L110" s="133"/>
      <c r="M110" s="133"/>
      <c r="N110" s="133"/>
      <c r="O110" s="133"/>
      <c r="P110" s="87">
        <f t="shared" si="36"/>
        <v>0</v>
      </c>
      <c r="Q110" s="238" t="s">
        <v>71</v>
      </c>
      <c r="R110" s="289" t="s">
        <v>71</v>
      </c>
      <c r="S110" s="180" t="s">
        <v>71</v>
      </c>
      <c r="T110" s="181" t="s">
        <v>71</v>
      </c>
      <c r="U110" s="181" t="s">
        <v>71</v>
      </c>
      <c r="V110" s="82" t="e">
        <f t="shared" si="30"/>
        <v>#DIV/0!</v>
      </c>
      <c r="W110" s="167" t="e">
        <f t="shared" si="33"/>
        <v>#DIV/0!</v>
      </c>
      <c r="X110" s="167" t="e">
        <f t="shared" si="34"/>
        <v>#DIV/0!</v>
      </c>
      <c r="Y110" s="174" t="e">
        <f t="shared" si="35"/>
        <v>#DIV/0!</v>
      </c>
      <c r="Z110" s="282">
        <v>0.05</v>
      </c>
      <c r="AA110" s="314"/>
      <c r="AB110" s="212" t="s">
        <v>71</v>
      </c>
      <c r="AC110" s="185" t="s">
        <v>71</v>
      </c>
      <c r="AD110" s="181" t="s">
        <v>71</v>
      </c>
      <c r="AE110" s="214" t="s">
        <v>71</v>
      </c>
      <c r="AF110" s="335"/>
      <c r="AG110" s="328"/>
      <c r="AH110" s="215" t="s">
        <v>71</v>
      </c>
      <c r="AI110" s="216" t="s">
        <v>71</v>
      </c>
      <c r="AJ110" s="217" t="s">
        <v>71</v>
      </c>
      <c r="AK110" s="218">
        <f t="shared" si="25"/>
        <v>0</v>
      </c>
      <c r="AL110" s="215" t="s">
        <v>71</v>
      </c>
      <c r="AM110" s="216" t="s">
        <v>71</v>
      </c>
      <c r="AN110" s="226" t="s">
        <v>71</v>
      </c>
      <c r="AO110" s="248"/>
      <c r="AP110" s="215" t="s">
        <v>71</v>
      </c>
      <c r="AQ110" s="215" t="s">
        <v>71</v>
      </c>
      <c r="AR110" s="216" t="s">
        <v>71</v>
      </c>
      <c r="AS110" s="222" t="s">
        <v>71</v>
      </c>
      <c r="AT110" s="242">
        <f t="shared" si="37"/>
        <v>0</v>
      </c>
      <c r="AU110" s="59">
        <f t="shared" si="31"/>
        <v>0</v>
      </c>
      <c r="AV110" s="58"/>
      <c r="AW110" s="60" t="e">
        <f t="shared" si="32"/>
        <v>#DIV/0!</v>
      </c>
      <c r="AX110" s="140"/>
      <c r="AY110" s="153"/>
      <c r="AZ110" s="67"/>
      <c r="BB110" s="394"/>
    </row>
    <row r="111" spans="1:54" s="22" customFormat="1" x14ac:dyDescent="0.2">
      <c r="A111" s="358"/>
      <c r="B111" s="380"/>
      <c r="C111" s="364" t="s">
        <v>33</v>
      </c>
      <c r="D111" s="344"/>
      <c r="E111" s="259"/>
      <c r="F111" s="135"/>
      <c r="G111" s="135"/>
      <c r="H111" s="135"/>
      <c r="I111" s="135"/>
      <c r="J111" s="135"/>
      <c r="K111" s="135"/>
      <c r="L111" s="135"/>
      <c r="M111" s="135"/>
      <c r="N111" s="135"/>
      <c r="O111" s="135"/>
      <c r="P111" s="88">
        <f t="shared" si="36"/>
        <v>0</v>
      </c>
      <c r="Q111" s="240">
        <f>P111+P112</f>
        <v>0</v>
      </c>
      <c r="R111" s="298"/>
      <c r="S111" s="441"/>
      <c r="T111" s="399"/>
      <c r="U111" s="170">
        <f>Q111-R111-S111-T111</f>
        <v>0</v>
      </c>
      <c r="V111" s="83" t="e">
        <f t="shared" ref="V111:V136" si="38">P111/(12*D111)*1000</f>
        <v>#DIV/0!</v>
      </c>
      <c r="W111" s="164" t="e">
        <f t="shared" si="33"/>
        <v>#DIV/0!</v>
      </c>
      <c r="X111" s="164" t="e">
        <f t="shared" si="34"/>
        <v>#DIV/0!</v>
      </c>
      <c r="Y111" s="172" t="e">
        <f t="shared" si="35"/>
        <v>#DIV/0!</v>
      </c>
      <c r="Z111" s="279">
        <v>0.1</v>
      </c>
      <c r="AA111" s="311"/>
      <c r="AB111" s="400" t="e">
        <f>R111/(12*(D111-E111+D112-E112))*1000+((Z111)*(F111+0.85*(G111+L111+M111))+(Z112)*(F112+0.85*(G112+L112+M112)))/(12*(D111+D112))*1000</f>
        <v>#DIV/0!</v>
      </c>
      <c r="AC111" s="401" t="e">
        <f>AB111-AD111</f>
        <v>#DIV/0!</v>
      </c>
      <c r="AD111" s="402" t="e">
        <f>(H111+H112+I111+I112)/(12*(D111+D112))*1000</f>
        <v>#DIV/0!</v>
      </c>
      <c r="AE111" s="403" t="e">
        <f>(AA111+AA112)*AB111*0.012</f>
        <v>#DIV/0!</v>
      </c>
      <c r="AF111" s="404"/>
      <c r="AG111" s="405"/>
      <c r="AH111" s="406" t="e">
        <f>AF111+AF112+AG111-AE111</f>
        <v>#DIV/0!</v>
      </c>
      <c r="AI111" s="407" t="e">
        <f>AH111/(12*(AA111+AA112))*1000</f>
        <v>#DIV/0!</v>
      </c>
      <c r="AJ111" s="408" t="e">
        <f>AI111/AD111</f>
        <v>#DIV/0!</v>
      </c>
      <c r="AK111" s="409">
        <f t="shared" si="25"/>
        <v>0</v>
      </c>
      <c r="AL111" s="410" t="e">
        <f>AF111+AF112+AG111-(AK111+AK112)*AB111*0.012</f>
        <v>#DIV/0!</v>
      </c>
      <c r="AM111" s="407" t="e">
        <f>AL111/(12*(AK111+AK112))*1000</f>
        <v>#DIV/0!</v>
      </c>
      <c r="AN111" s="442" t="e">
        <f>AM111/AD111</f>
        <v>#DIV/0!</v>
      </c>
      <c r="AO111" s="412"/>
      <c r="AP111" s="413" t="e">
        <f>(AO111+AO112)/(12*(AK111+AK112))*1000</f>
        <v>#DIV/0!</v>
      </c>
      <c r="AQ111" s="407" t="e">
        <f>AD111+AM111+AP111</f>
        <v>#DIV/0!</v>
      </c>
      <c r="AR111" s="414" t="e">
        <f>(AM111+AP111)/AD111</f>
        <v>#DIV/0!</v>
      </c>
      <c r="AS111" s="415" t="e">
        <f>AQ111/AD111</f>
        <v>#DIV/0!</v>
      </c>
      <c r="AT111" s="416">
        <f t="shared" si="37"/>
        <v>0</v>
      </c>
      <c r="AU111" s="43">
        <f t="shared" ref="AU111:AU136" si="39">H111+I111</f>
        <v>0</v>
      </c>
      <c r="AV111" s="42"/>
      <c r="AW111" s="44" t="e">
        <f t="shared" si="32"/>
        <v>#DIV/0!</v>
      </c>
      <c r="AX111" s="134"/>
      <c r="AY111" s="344"/>
      <c r="AZ111" s="417" t="e">
        <f>(AT111+AT112+AG111-AX111-AX112)/((AY111+AY112)*12)</f>
        <v>#DIV/0!</v>
      </c>
      <c r="BB111" s="396">
        <f>IF(AF111+AF112+AG111-AX111-AX112&lt;0,AF111+AF112+AG111-AX111-AX112,0)</f>
        <v>0</v>
      </c>
    </row>
    <row r="112" spans="1:54" s="22" customFormat="1" ht="13.5" thickBot="1" x14ac:dyDescent="0.25">
      <c r="A112" s="362"/>
      <c r="B112" s="380"/>
      <c r="C112" s="367" t="s">
        <v>34</v>
      </c>
      <c r="D112" s="346"/>
      <c r="E112" s="263"/>
      <c r="F112" s="143"/>
      <c r="G112" s="143"/>
      <c r="H112" s="143"/>
      <c r="I112" s="143"/>
      <c r="J112" s="143"/>
      <c r="K112" s="143"/>
      <c r="L112" s="143"/>
      <c r="M112" s="143"/>
      <c r="N112" s="143"/>
      <c r="O112" s="143"/>
      <c r="P112" s="120">
        <f t="shared" si="36"/>
        <v>0</v>
      </c>
      <c r="Q112" s="238" t="s">
        <v>71</v>
      </c>
      <c r="R112" s="289" t="s">
        <v>71</v>
      </c>
      <c r="S112" s="180" t="s">
        <v>71</v>
      </c>
      <c r="T112" s="181" t="s">
        <v>71</v>
      </c>
      <c r="U112" s="181" t="s">
        <v>71</v>
      </c>
      <c r="V112" s="168" t="e">
        <f t="shared" si="38"/>
        <v>#DIV/0!</v>
      </c>
      <c r="W112" s="169" t="e">
        <f t="shared" si="33"/>
        <v>#DIV/0!</v>
      </c>
      <c r="X112" s="169" t="e">
        <f t="shared" si="34"/>
        <v>#DIV/0!</v>
      </c>
      <c r="Y112" s="196" t="e">
        <f t="shared" si="35"/>
        <v>#DIV/0!</v>
      </c>
      <c r="Z112" s="283">
        <v>0.05</v>
      </c>
      <c r="AA112" s="316"/>
      <c r="AB112" s="212" t="s">
        <v>71</v>
      </c>
      <c r="AC112" s="185" t="s">
        <v>71</v>
      </c>
      <c r="AD112" s="181" t="s">
        <v>71</v>
      </c>
      <c r="AE112" s="214" t="s">
        <v>71</v>
      </c>
      <c r="AF112" s="335"/>
      <c r="AG112" s="328"/>
      <c r="AH112" s="215" t="s">
        <v>71</v>
      </c>
      <c r="AI112" s="216" t="s">
        <v>71</v>
      </c>
      <c r="AJ112" s="217" t="s">
        <v>71</v>
      </c>
      <c r="AK112" s="218">
        <f t="shared" si="25"/>
        <v>0</v>
      </c>
      <c r="AL112" s="215" t="s">
        <v>71</v>
      </c>
      <c r="AM112" s="216" t="s">
        <v>71</v>
      </c>
      <c r="AN112" s="226" t="s">
        <v>71</v>
      </c>
      <c r="AO112" s="248"/>
      <c r="AP112" s="215" t="s">
        <v>71</v>
      </c>
      <c r="AQ112" s="215" t="s">
        <v>71</v>
      </c>
      <c r="AR112" s="216" t="s">
        <v>71</v>
      </c>
      <c r="AS112" s="222" t="s">
        <v>71</v>
      </c>
      <c r="AT112" s="242">
        <f t="shared" si="37"/>
        <v>0</v>
      </c>
      <c r="AU112" s="62">
        <f t="shared" si="39"/>
        <v>0</v>
      </c>
      <c r="AV112" s="61"/>
      <c r="AW112" s="63" t="e">
        <f t="shared" si="32"/>
        <v>#DIV/0!</v>
      </c>
      <c r="AX112" s="142"/>
      <c r="AY112" s="346"/>
      <c r="AZ112" s="67"/>
      <c r="BB112" s="394"/>
    </row>
    <row r="113" spans="1:54" s="22" customFormat="1" x14ac:dyDescent="0.2">
      <c r="A113" s="360"/>
      <c r="B113" s="376"/>
      <c r="C113" s="366" t="s">
        <v>33</v>
      </c>
      <c r="D113" s="152"/>
      <c r="E113" s="261"/>
      <c r="F113" s="139"/>
      <c r="G113" s="139"/>
      <c r="H113" s="139"/>
      <c r="I113" s="139"/>
      <c r="J113" s="139"/>
      <c r="K113" s="139"/>
      <c r="L113" s="139"/>
      <c r="M113" s="139"/>
      <c r="N113" s="139"/>
      <c r="O113" s="139"/>
      <c r="P113" s="86">
        <f t="shared" si="36"/>
        <v>0</v>
      </c>
      <c r="Q113" s="157">
        <f>P113+P114</f>
        <v>0</v>
      </c>
      <c r="R113" s="299"/>
      <c r="S113" s="205"/>
      <c r="T113" s="178"/>
      <c r="U113" s="159">
        <f>Q113-R113-S113-T113</f>
        <v>0</v>
      </c>
      <c r="V113" s="81" t="e">
        <f t="shared" si="38"/>
        <v>#DIV/0!</v>
      </c>
      <c r="W113" s="166" t="e">
        <f t="shared" si="33"/>
        <v>#DIV/0!</v>
      </c>
      <c r="X113" s="166" t="e">
        <f t="shared" si="34"/>
        <v>#DIV/0!</v>
      </c>
      <c r="Y113" s="173" t="e">
        <f t="shared" si="35"/>
        <v>#DIV/0!</v>
      </c>
      <c r="Z113" s="281">
        <v>0.1</v>
      </c>
      <c r="AA113" s="313"/>
      <c r="AB113" s="210" t="e">
        <f>R113/(12*(D113-E113+D114-E114))*1000+((Z113)*(F113+0.85*(G113+L113+M113))+(Z114)*(F114+0.85*(G114+L114+M114)))/(12*(D113+D114))*1000</f>
        <v>#DIV/0!</v>
      </c>
      <c r="AC113" s="184" t="e">
        <f>AB113-AD113</f>
        <v>#DIV/0!</v>
      </c>
      <c r="AD113" s="211" t="e">
        <f>(H113+H114+I113+I114)/(12*(D113+D114))*1000</f>
        <v>#DIV/0!</v>
      </c>
      <c r="AE113" s="77" t="e">
        <f>(AA113+AA114)*AB113*0.012</f>
        <v>#DIV/0!</v>
      </c>
      <c r="AF113" s="334"/>
      <c r="AG113" s="327"/>
      <c r="AH113" s="186" t="e">
        <f>AF113+AF114+AG113-AE113</f>
        <v>#DIV/0!</v>
      </c>
      <c r="AI113" s="4" t="e">
        <f>AH113/(12*(AA113+AA114))*1000</f>
        <v>#DIV/0!</v>
      </c>
      <c r="AJ113" s="5" t="e">
        <f>AI113/AD113</f>
        <v>#DIV/0!</v>
      </c>
      <c r="AK113" s="348">
        <f t="shared" si="25"/>
        <v>0</v>
      </c>
      <c r="AL113" s="9" t="e">
        <f>AF113+AF114+AG113-(AK113+AK114)*AB113*0.012</f>
        <v>#DIV/0!</v>
      </c>
      <c r="AM113" s="4" t="e">
        <f>AL113/(12*(AK113+AK114))*1000</f>
        <v>#DIV/0!</v>
      </c>
      <c r="AN113" s="225" t="e">
        <f>AM113/AD113</f>
        <v>#DIV/0!</v>
      </c>
      <c r="AO113" s="229"/>
      <c r="AP113" s="228" t="e">
        <f>(AO113+AO114)/(12*(AK113+AK114))*1000</f>
        <v>#DIV/0!</v>
      </c>
      <c r="AQ113" s="4" t="e">
        <f>AD113+AM113+AP113</f>
        <v>#DIV/0!</v>
      </c>
      <c r="AR113" s="6" t="e">
        <f>(AM113+AP113)/AD113</f>
        <v>#DIV/0!</v>
      </c>
      <c r="AS113" s="221" t="e">
        <f>AQ113/AD113</f>
        <v>#DIV/0!</v>
      </c>
      <c r="AT113" s="241">
        <f>AF113+AO113</f>
        <v>0</v>
      </c>
      <c r="AU113" s="46">
        <f t="shared" si="39"/>
        <v>0</v>
      </c>
      <c r="AV113" s="45"/>
      <c r="AW113" s="47" t="e">
        <f t="shared" si="32"/>
        <v>#DIV/0!</v>
      </c>
      <c r="AX113" s="138"/>
      <c r="AY113" s="152"/>
      <c r="AZ113" s="14" t="e">
        <f>(AT113+AT114+AG113-AX113-AX114)/((AY113+AY114)*12)</f>
        <v>#DIV/0!</v>
      </c>
      <c r="BB113" s="396">
        <f>IF(AF113+AF114+AG113-AX113-AX114&lt;0,AF113+AF114+AG113-AX113-AX114,0)</f>
        <v>0</v>
      </c>
    </row>
    <row r="114" spans="1:54" s="22" customFormat="1" ht="13.5" thickBot="1" x14ac:dyDescent="0.25">
      <c r="A114" s="361"/>
      <c r="B114" s="377"/>
      <c r="C114" s="365" t="s">
        <v>34</v>
      </c>
      <c r="D114" s="153"/>
      <c r="E114" s="262"/>
      <c r="F114" s="141"/>
      <c r="G114" s="141"/>
      <c r="H114" s="141"/>
      <c r="I114" s="141"/>
      <c r="J114" s="141"/>
      <c r="K114" s="141"/>
      <c r="L114" s="141"/>
      <c r="M114" s="141"/>
      <c r="N114" s="141"/>
      <c r="O114" s="141"/>
      <c r="P114" s="87">
        <f t="shared" si="36"/>
        <v>0</v>
      </c>
      <c r="Q114" s="238" t="s">
        <v>71</v>
      </c>
      <c r="R114" s="289" t="s">
        <v>71</v>
      </c>
      <c r="S114" s="180" t="s">
        <v>71</v>
      </c>
      <c r="T114" s="181" t="s">
        <v>71</v>
      </c>
      <c r="U114" s="181" t="s">
        <v>71</v>
      </c>
      <c r="V114" s="82" t="e">
        <f t="shared" si="38"/>
        <v>#DIV/0!</v>
      </c>
      <c r="W114" s="167" t="e">
        <f t="shared" si="33"/>
        <v>#DIV/0!</v>
      </c>
      <c r="X114" s="167" t="e">
        <f t="shared" si="34"/>
        <v>#DIV/0!</v>
      </c>
      <c r="Y114" s="174" t="e">
        <f t="shared" si="35"/>
        <v>#DIV/0!</v>
      </c>
      <c r="Z114" s="282">
        <v>0.05</v>
      </c>
      <c r="AA114" s="314"/>
      <c r="AB114" s="212" t="s">
        <v>71</v>
      </c>
      <c r="AC114" s="185" t="s">
        <v>71</v>
      </c>
      <c r="AD114" s="181" t="s">
        <v>71</v>
      </c>
      <c r="AE114" s="214" t="s">
        <v>71</v>
      </c>
      <c r="AF114" s="335"/>
      <c r="AG114" s="328"/>
      <c r="AH114" s="215" t="s">
        <v>71</v>
      </c>
      <c r="AI114" s="216" t="s">
        <v>71</v>
      </c>
      <c r="AJ114" s="217" t="s">
        <v>71</v>
      </c>
      <c r="AK114" s="218">
        <f t="shared" si="25"/>
        <v>0</v>
      </c>
      <c r="AL114" s="215" t="s">
        <v>71</v>
      </c>
      <c r="AM114" s="216" t="s">
        <v>71</v>
      </c>
      <c r="AN114" s="226" t="s">
        <v>71</v>
      </c>
      <c r="AO114" s="248"/>
      <c r="AP114" s="215" t="s">
        <v>71</v>
      </c>
      <c r="AQ114" s="215" t="s">
        <v>71</v>
      </c>
      <c r="AR114" s="216" t="s">
        <v>71</v>
      </c>
      <c r="AS114" s="222" t="s">
        <v>71</v>
      </c>
      <c r="AT114" s="242">
        <f t="shared" si="37"/>
        <v>0</v>
      </c>
      <c r="AU114" s="59">
        <f t="shared" si="39"/>
        <v>0</v>
      </c>
      <c r="AV114" s="58"/>
      <c r="AW114" s="60" t="e">
        <f t="shared" si="32"/>
        <v>#DIV/0!</v>
      </c>
      <c r="AX114" s="140"/>
      <c r="AY114" s="153"/>
      <c r="AZ114" s="67"/>
      <c r="BB114" s="394"/>
    </row>
    <row r="115" spans="1:54" s="22" customFormat="1" x14ac:dyDescent="0.2">
      <c r="A115" s="360"/>
      <c r="B115" s="376"/>
      <c r="C115" s="366" t="s">
        <v>33</v>
      </c>
      <c r="D115" s="152"/>
      <c r="E115" s="261"/>
      <c r="F115" s="139"/>
      <c r="G115" s="139"/>
      <c r="H115" s="139"/>
      <c r="I115" s="139"/>
      <c r="J115" s="139"/>
      <c r="K115" s="139"/>
      <c r="L115" s="139"/>
      <c r="M115" s="139"/>
      <c r="N115" s="139"/>
      <c r="O115" s="139"/>
      <c r="P115" s="86">
        <f t="shared" si="36"/>
        <v>0</v>
      </c>
      <c r="Q115" s="239">
        <f>P115+P116</f>
        <v>0</v>
      </c>
      <c r="R115" s="298"/>
      <c r="S115" s="205"/>
      <c r="T115" s="178"/>
      <c r="U115" s="159">
        <f>Q115-R115-S115-T115</f>
        <v>0</v>
      </c>
      <c r="V115" s="83" t="e">
        <f t="shared" si="38"/>
        <v>#DIV/0!</v>
      </c>
      <c r="W115" s="164" t="e">
        <f t="shared" si="33"/>
        <v>#DIV/0!</v>
      </c>
      <c r="X115" s="164" t="e">
        <f t="shared" si="34"/>
        <v>#DIV/0!</v>
      </c>
      <c r="Y115" s="172" t="e">
        <f t="shared" si="35"/>
        <v>#DIV/0!</v>
      </c>
      <c r="Z115" s="279">
        <v>0.1</v>
      </c>
      <c r="AA115" s="311"/>
      <c r="AB115" s="210" t="e">
        <f>R115/(12*(D115-E115+D116-E116))*1000+((Z115)*(F115+0.85*(G115+L115+M115))+(Z116)*(F116+0.85*(G116+L116+M116)))/(12*(D115+D116))*1000</f>
        <v>#DIV/0!</v>
      </c>
      <c r="AC115" s="184" t="e">
        <f>AB115-AD115</f>
        <v>#DIV/0!</v>
      </c>
      <c r="AD115" s="211" t="e">
        <f>(H115+H116+I115+I116)/(12*(D115+D116))*1000</f>
        <v>#DIV/0!</v>
      </c>
      <c r="AE115" s="77" t="e">
        <f>(AA115+AA116)*AB115*0.012</f>
        <v>#DIV/0!</v>
      </c>
      <c r="AF115" s="334"/>
      <c r="AG115" s="327"/>
      <c r="AH115" s="186" t="e">
        <f>AF115+AF116+AG115-AE115</f>
        <v>#DIV/0!</v>
      </c>
      <c r="AI115" s="4" t="e">
        <f>AH115/(12*(AA115+AA116))*1000</f>
        <v>#DIV/0!</v>
      </c>
      <c r="AJ115" s="5" t="e">
        <f>AI115/AD115</f>
        <v>#DIV/0!</v>
      </c>
      <c r="AK115" s="348">
        <f t="shared" si="25"/>
        <v>0</v>
      </c>
      <c r="AL115" s="9" t="e">
        <f>AF115+AF116+AG115-(AK115+AK116)*AB115*0.012</f>
        <v>#DIV/0!</v>
      </c>
      <c r="AM115" s="4" t="e">
        <f>AL115/(12*(AK115+AK116))*1000</f>
        <v>#DIV/0!</v>
      </c>
      <c r="AN115" s="225" t="e">
        <f>AM115/AD115</f>
        <v>#DIV/0!</v>
      </c>
      <c r="AO115" s="229"/>
      <c r="AP115" s="228" t="e">
        <f>(AO115+AO116)/(12*(AK115+AK116))*1000</f>
        <v>#DIV/0!</v>
      </c>
      <c r="AQ115" s="4" t="e">
        <f>AD115+AM115+AP115</f>
        <v>#DIV/0!</v>
      </c>
      <c r="AR115" s="6" t="e">
        <f>(AM115+AP115)/AD115</f>
        <v>#DIV/0!</v>
      </c>
      <c r="AS115" s="221" t="e">
        <f>AQ115/AD115</f>
        <v>#DIV/0!</v>
      </c>
      <c r="AT115" s="241">
        <f t="shared" si="37"/>
        <v>0</v>
      </c>
      <c r="AU115" s="43">
        <f t="shared" si="39"/>
        <v>0</v>
      </c>
      <c r="AV115" s="42"/>
      <c r="AW115" s="44" t="e">
        <f t="shared" si="32"/>
        <v>#DIV/0!</v>
      </c>
      <c r="AX115" s="134"/>
      <c r="AY115" s="344"/>
      <c r="AZ115" s="14" t="e">
        <f>(AT115+AT116+AG115-AX115-AX116)/((AY115+AY116)*12)</f>
        <v>#DIV/0!</v>
      </c>
      <c r="BB115" s="396">
        <f>IF(AF115+AF116+AG115-AX115-AX116&lt;0,AF115+AF116+AG115-AX115-AX116,0)</f>
        <v>0</v>
      </c>
    </row>
    <row r="116" spans="1:54" s="22" customFormat="1" ht="13.5" thickBot="1" x14ac:dyDescent="0.25">
      <c r="A116" s="361"/>
      <c r="B116" s="377"/>
      <c r="C116" s="365" t="s">
        <v>34</v>
      </c>
      <c r="D116" s="153"/>
      <c r="E116" s="262"/>
      <c r="F116" s="141"/>
      <c r="G116" s="141"/>
      <c r="H116" s="141"/>
      <c r="I116" s="141"/>
      <c r="J116" s="141"/>
      <c r="K116" s="141"/>
      <c r="L116" s="141"/>
      <c r="M116" s="141"/>
      <c r="N116" s="141"/>
      <c r="O116" s="141"/>
      <c r="P116" s="87">
        <f t="shared" si="36"/>
        <v>0</v>
      </c>
      <c r="Q116" s="238" t="s">
        <v>71</v>
      </c>
      <c r="R116" s="289" t="s">
        <v>71</v>
      </c>
      <c r="S116" s="180" t="s">
        <v>71</v>
      </c>
      <c r="T116" s="181" t="s">
        <v>71</v>
      </c>
      <c r="U116" s="181" t="s">
        <v>71</v>
      </c>
      <c r="V116" s="80" t="e">
        <f t="shared" si="38"/>
        <v>#DIV/0!</v>
      </c>
      <c r="W116" s="165" t="e">
        <f t="shared" si="33"/>
        <v>#DIV/0!</v>
      </c>
      <c r="X116" s="165" t="e">
        <f t="shared" si="34"/>
        <v>#DIV/0!</v>
      </c>
      <c r="Y116" s="171" t="e">
        <f t="shared" si="35"/>
        <v>#DIV/0!</v>
      </c>
      <c r="Z116" s="280">
        <v>0.05</v>
      </c>
      <c r="AA116" s="312"/>
      <c r="AB116" s="212" t="s">
        <v>71</v>
      </c>
      <c r="AC116" s="185" t="s">
        <v>71</v>
      </c>
      <c r="AD116" s="181" t="s">
        <v>71</v>
      </c>
      <c r="AE116" s="214" t="s">
        <v>71</v>
      </c>
      <c r="AF116" s="335"/>
      <c r="AG116" s="328"/>
      <c r="AH116" s="215" t="s">
        <v>71</v>
      </c>
      <c r="AI116" s="216" t="s">
        <v>71</v>
      </c>
      <c r="AJ116" s="217" t="s">
        <v>71</v>
      </c>
      <c r="AK116" s="218">
        <f t="shared" si="25"/>
        <v>0</v>
      </c>
      <c r="AL116" s="215" t="s">
        <v>71</v>
      </c>
      <c r="AM116" s="216" t="s">
        <v>71</v>
      </c>
      <c r="AN116" s="226" t="s">
        <v>71</v>
      </c>
      <c r="AO116" s="248"/>
      <c r="AP116" s="215" t="s">
        <v>71</v>
      </c>
      <c r="AQ116" s="215" t="s">
        <v>71</v>
      </c>
      <c r="AR116" s="216" t="s">
        <v>71</v>
      </c>
      <c r="AS116" s="222" t="s">
        <v>71</v>
      </c>
      <c r="AT116" s="242">
        <f t="shared" si="37"/>
        <v>0</v>
      </c>
      <c r="AU116" s="56">
        <f t="shared" si="39"/>
        <v>0</v>
      </c>
      <c r="AV116" s="55"/>
      <c r="AW116" s="57" t="e">
        <f t="shared" si="32"/>
        <v>#DIV/0!</v>
      </c>
      <c r="AX116" s="136"/>
      <c r="AY116" s="345"/>
      <c r="AZ116" s="67"/>
      <c r="BB116" s="394"/>
    </row>
    <row r="117" spans="1:54" s="22" customFormat="1" x14ac:dyDescent="0.2">
      <c r="A117" s="358"/>
      <c r="B117" s="380"/>
      <c r="C117" s="364" t="s">
        <v>33</v>
      </c>
      <c r="D117" s="344"/>
      <c r="E117" s="259"/>
      <c r="F117" s="135"/>
      <c r="G117" s="135"/>
      <c r="H117" s="135"/>
      <c r="I117" s="135"/>
      <c r="J117" s="135"/>
      <c r="K117" s="135"/>
      <c r="L117" s="135"/>
      <c r="M117" s="135"/>
      <c r="N117" s="135"/>
      <c r="O117" s="135"/>
      <c r="P117" s="88">
        <f t="shared" si="36"/>
        <v>0</v>
      </c>
      <c r="Q117" s="237">
        <f>P117+P118</f>
        <v>0</v>
      </c>
      <c r="R117" s="298"/>
      <c r="S117" s="205"/>
      <c r="T117" s="178"/>
      <c r="U117" s="159">
        <f>Q117-R117-S117-T117</f>
        <v>0</v>
      </c>
      <c r="V117" s="83" t="e">
        <f t="shared" si="38"/>
        <v>#DIV/0!</v>
      </c>
      <c r="W117" s="164" t="e">
        <f t="shared" si="33"/>
        <v>#DIV/0!</v>
      </c>
      <c r="X117" s="164" t="e">
        <f t="shared" si="34"/>
        <v>#DIV/0!</v>
      </c>
      <c r="Y117" s="172" t="e">
        <f t="shared" si="35"/>
        <v>#DIV/0!</v>
      </c>
      <c r="Z117" s="279">
        <v>0.1</v>
      </c>
      <c r="AA117" s="313"/>
      <c r="AB117" s="210" t="e">
        <f>R117/(12*(D117-E117+D118-E118))*1000+((Z117)*(F117+0.85*(G117+L117+M117))+(Z118)*(F118+0.85*(G118+L118+M118)))/(12*(D117+D118))*1000</f>
        <v>#DIV/0!</v>
      </c>
      <c r="AC117" s="184" t="e">
        <f>AB117-AD117</f>
        <v>#DIV/0!</v>
      </c>
      <c r="AD117" s="211" t="e">
        <f>(H117+H118+I117+I118)/(12*(D117+D118))*1000</f>
        <v>#DIV/0!</v>
      </c>
      <c r="AE117" s="77" t="e">
        <f>(AA117+AA118)*AB117*0.012</f>
        <v>#DIV/0!</v>
      </c>
      <c r="AF117" s="334"/>
      <c r="AG117" s="327"/>
      <c r="AH117" s="186" t="e">
        <f>AF117+AF118+AG117-AE117</f>
        <v>#DIV/0!</v>
      </c>
      <c r="AI117" s="4" t="e">
        <f>AH117/(12*(AA117+AA118))*1000</f>
        <v>#DIV/0!</v>
      </c>
      <c r="AJ117" s="5" t="e">
        <f>AI117/AD117</f>
        <v>#DIV/0!</v>
      </c>
      <c r="AK117" s="348">
        <f t="shared" si="25"/>
        <v>0</v>
      </c>
      <c r="AL117" s="9" t="e">
        <f>AF117+AF118+AG117-(AK117+AK118)*AB117*0.012</f>
        <v>#DIV/0!</v>
      </c>
      <c r="AM117" s="4" t="e">
        <f>AL117/(12*(AK117+AK118))*1000</f>
        <v>#DIV/0!</v>
      </c>
      <c r="AN117" s="225" t="e">
        <f>AM117/AD117</f>
        <v>#DIV/0!</v>
      </c>
      <c r="AO117" s="229"/>
      <c r="AP117" s="228" t="e">
        <f>(AO117+AO118)/(12*(AK117+AK118))*1000</f>
        <v>#DIV/0!</v>
      </c>
      <c r="AQ117" s="4" t="e">
        <f>AD117+AM117+AP117</f>
        <v>#DIV/0!</v>
      </c>
      <c r="AR117" s="6" t="e">
        <f>(AM117+AP117)/AD117</f>
        <v>#DIV/0!</v>
      </c>
      <c r="AS117" s="221" t="e">
        <f>AQ117/AD117</f>
        <v>#DIV/0!</v>
      </c>
      <c r="AT117" s="241">
        <f t="shared" si="37"/>
        <v>0</v>
      </c>
      <c r="AU117" s="46">
        <f t="shared" si="39"/>
        <v>0</v>
      </c>
      <c r="AV117" s="45"/>
      <c r="AW117" s="47" t="e">
        <f t="shared" ref="AW117:AW146" si="40">Y117/AV117</f>
        <v>#DIV/0!</v>
      </c>
      <c r="AX117" s="138"/>
      <c r="AY117" s="152"/>
      <c r="AZ117" s="372" t="e">
        <f>(AT117+AT118+AG117-AX117-AX118)/((AY117+AY118)*12)</f>
        <v>#DIV/0!</v>
      </c>
      <c r="BB117" s="396">
        <f>IF(AF117+AF118+AG117-AX117-AX118&lt;0,AF117+AF118+AG117-AX117-AX118,0)</f>
        <v>0</v>
      </c>
    </row>
    <row r="118" spans="1:54" s="22" customFormat="1" ht="13.5" thickBot="1" x14ac:dyDescent="0.25">
      <c r="A118" s="359"/>
      <c r="B118" s="380"/>
      <c r="C118" s="367" t="s">
        <v>34</v>
      </c>
      <c r="D118" s="345"/>
      <c r="E118" s="260"/>
      <c r="F118" s="137"/>
      <c r="G118" s="137"/>
      <c r="H118" s="137"/>
      <c r="I118" s="137"/>
      <c r="J118" s="137"/>
      <c r="K118" s="137"/>
      <c r="L118" s="137"/>
      <c r="M118" s="137"/>
      <c r="N118" s="137"/>
      <c r="O118" s="137"/>
      <c r="P118" s="119">
        <f t="shared" si="36"/>
        <v>0</v>
      </c>
      <c r="Q118" s="238" t="s">
        <v>71</v>
      </c>
      <c r="R118" s="289" t="s">
        <v>71</v>
      </c>
      <c r="S118" s="180" t="s">
        <v>71</v>
      </c>
      <c r="T118" s="181" t="s">
        <v>71</v>
      </c>
      <c r="U118" s="181" t="s">
        <v>71</v>
      </c>
      <c r="V118" s="80" t="e">
        <f t="shared" si="38"/>
        <v>#DIV/0!</v>
      </c>
      <c r="W118" s="165" t="e">
        <f t="shared" ref="W118:W146" si="41">H118/(12*D118)*1000</f>
        <v>#DIV/0!</v>
      </c>
      <c r="X118" s="165" t="e">
        <f t="shared" ref="X118:X146" si="42">I118/(12*D118)*1000</f>
        <v>#DIV/0!</v>
      </c>
      <c r="Y118" s="171" t="e">
        <f t="shared" si="35"/>
        <v>#DIV/0!</v>
      </c>
      <c r="Z118" s="280">
        <v>0.05</v>
      </c>
      <c r="AA118" s="312"/>
      <c r="AB118" s="212" t="s">
        <v>71</v>
      </c>
      <c r="AC118" s="185" t="s">
        <v>71</v>
      </c>
      <c r="AD118" s="181" t="s">
        <v>71</v>
      </c>
      <c r="AE118" s="214" t="s">
        <v>71</v>
      </c>
      <c r="AF118" s="335"/>
      <c r="AG118" s="328"/>
      <c r="AH118" s="215" t="s">
        <v>71</v>
      </c>
      <c r="AI118" s="216" t="s">
        <v>71</v>
      </c>
      <c r="AJ118" s="217" t="s">
        <v>71</v>
      </c>
      <c r="AK118" s="218">
        <f t="shared" si="25"/>
        <v>0</v>
      </c>
      <c r="AL118" s="215" t="s">
        <v>71</v>
      </c>
      <c r="AM118" s="216" t="s">
        <v>71</v>
      </c>
      <c r="AN118" s="226" t="s">
        <v>71</v>
      </c>
      <c r="AO118" s="248"/>
      <c r="AP118" s="215" t="s">
        <v>71</v>
      </c>
      <c r="AQ118" s="215" t="s">
        <v>71</v>
      </c>
      <c r="AR118" s="216" t="s">
        <v>71</v>
      </c>
      <c r="AS118" s="222" t="s">
        <v>71</v>
      </c>
      <c r="AT118" s="242">
        <f t="shared" si="37"/>
        <v>0</v>
      </c>
      <c r="AU118" s="59">
        <f t="shared" si="39"/>
        <v>0</v>
      </c>
      <c r="AV118" s="58"/>
      <c r="AW118" s="60" t="e">
        <f t="shared" si="40"/>
        <v>#DIV/0!</v>
      </c>
      <c r="AX118" s="140"/>
      <c r="AY118" s="153"/>
      <c r="AZ118" s="67"/>
      <c r="BB118" s="394"/>
    </row>
    <row r="119" spans="1:54" s="22" customFormat="1" x14ac:dyDescent="0.2">
      <c r="A119" s="360"/>
      <c r="B119" s="376"/>
      <c r="C119" s="366" t="s">
        <v>33</v>
      </c>
      <c r="D119" s="152"/>
      <c r="E119" s="261"/>
      <c r="F119" s="139"/>
      <c r="G119" s="139"/>
      <c r="H119" s="139"/>
      <c r="I119" s="139"/>
      <c r="J119" s="139"/>
      <c r="K119" s="139"/>
      <c r="L119" s="139"/>
      <c r="M119" s="139"/>
      <c r="N119" s="139"/>
      <c r="O119" s="139"/>
      <c r="P119" s="86">
        <f t="shared" si="36"/>
        <v>0</v>
      </c>
      <c r="Q119" s="158">
        <f>P119+P120</f>
        <v>0</v>
      </c>
      <c r="R119" s="299"/>
      <c r="S119" s="205"/>
      <c r="T119" s="178"/>
      <c r="U119" s="159">
        <f>Q119-R119-S119-T119</f>
        <v>0</v>
      </c>
      <c r="V119" s="81" t="e">
        <f t="shared" si="38"/>
        <v>#DIV/0!</v>
      </c>
      <c r="W119" s="166" t="e">
        <f t="shared" si="41"/>
        <v>#DIV/0!</v>
      </c>
      <c r="X119" s="166" t="e">
        <f t="shared" si="42"/>
        <v>#DIV/0!</v>
      </c>
      <c r="Y119" s="173" t="e">
        <f t="shared" si="35"/>
        <v>#DIV/0!</v>
      </c>
      <c r="Z119" s="281">
        <v>0.1</v>
      </c>
      <c r="AA119" s="313"/>
      <c r="AB119" s="210" t="e">
        <f>R119/(12*(D119-E119+D120-E120))*1000+((Z119)*(F119+0.85*(G119+L119+M119))+(Z120)*(F120+0.85*(G120+L120+M120)))/(12*(D119+D120))*1000</f>
        <v>#DIV/0!</v>
      </c>
      <c r="AC119" s="184" t="e">
        <f>AB119-AD119</f>
        <v>#DIV/0!</v>
      </c>
      <c r="AD119" s="211" t="e">
        <f>(H119+H120+I119+I120)/(12*(D119+D120))*1000</f>
        <v>#DIV/0!</v>
      </c>
      <c r="AE119" s="77" t="e">
        <f>(AA119+AA120)*AB119*0.012</f>
        <v>#DIV/0!</v>
      </c>
      <c r="AF119" s="334"/>
      <c r="AG119" s="327"/>
      <c r="AH119" s="186" t="e">
        <f>AF119+AF120+AG119-AE119</f>
        <v>#DIV/0!</v>
      </c>
      <c r="AI119" s="4" t="e">
        <f>AH119/(12*(AA119+AA120))*1000</f>
        <v>#DIV/0!</v>
      </c>
      <c r="AJ119" s="5" t="e">
        <f>AI119/AD119</f>
        <v>#DIV/0!</v>
      </c>
      <c r="AK119" s="348">
        <f t="shared" si="25"/>
        <v>0</v>
      </c>
      <c r="AL119" s="9" t="e">
        <f>AF119+AF120+AG119-(AK119+AK120)*AB119*0.012</f>
        <v>#DIV/0!</v>
      </c>
      <c r="AM119" s="4" t="e">
        <f>AL119/(12*(AK119+AK120))*1000</f>
        <v>#DIV/0!</v>
      </c>
      <c r="AN119" s="225" t="e">
        <f>AM119/AD119</f>
        <v>#DIV/0!</v>
      </c>
      <c r="AO119" s="229"/>
      <c r="AP119" s="228" t="e">
        <f>(AO119+AO120)/(12*(AK119+AK120))*1000</f>
        <v>#DIV/0!</v>
      </c>
      <c r="AQ119" s="4" t="e">
        <f>AD119+AM119+AP119</f>
        <v>#DIV/0!</v>
      </c>
      <c r="AR119" s="6" t="e">
        <f>(AM119+AP119)/AD119</f>
        <v>#DIV/0!</v>
      </c>
      <c r="AS119" s="221" t="e">
        <f>AQ119/AD119</f>
        <v>#DIV/0!</v>
      </c>
      <c r="AT119" s="241">
        <f t="shared" si="37"/>
        <v>0</v>
      </c>
      <c r="AU119" s="46">
        <f t="shared" si="39"/>
        <v>0</v>
      </c>
      <c r="AV119" s="45"/>
      <c r="AW119" s="47" t="e">
        <f t="shared" si="40"/>
        <v>#DIV/0!</v>
      </c>
      <c r="AX119" s="138"/>
      <c r="AY119" s="152"/>
      <c r="AZ119" s="14" t="e">
        <f>(AT119+AT120+AG119-AX119-AX120)/((AY119+AY120)*12)</f>
        <v>#DIV/0!</v>
      </c>
      <c r="BB119" s="396">
        <f>IF(AF119+AF120+AG119-AX119-AX120&lt;0,AF119+AF120+AG119-AX119-AX120,0)</f>
        <v>0</v>
      </c>
    </row>
    <row r="120" spans="1:54" s="22" customFormat="1" ht="13.5" thickBot="1" x14ac:dyDescent="0.25">
      <c r="A120" s="361"/>
      <c r="B120" s="377"/>
      <c r="C120" s="365" t="s">
        <v>34</v>
      </c>
      <c r="D120" s="153"/>
      <c r="E120" s="262"/>
      <c r="F120" s="141"/>
      <c r="G120" s="141"/>
      <c r="H120" s="141"/>
      <c r="I120" s="141"/>
      <c r="J120" s="141"/>
      <c r="K120" s="141"/>
      <c r="L120" s="141"/>
      <c r="M120" s="141"/>
      <c r="N120" s="141"/>
      <c r="O120" s="141"/>
      <c r="P120" s="87">
        <f t="shared" si="36"/>
        <v>0</v>
      </c>
      <c r="Q120" s="238" t="s">
        <v>71</v>
      </c>
      <c r="R120" s="289" t="s">
        <v>71</v>
      </c>
      <c r="S120" s="180" t="s">
        <v>71</v>
      </c>
      <c r="T120" s="181" t="s">
        <v>71</v>
      </c>
      <c r="U120" s="181" t="s">
        <v>71</v>
      </c>
      <c r="V120" s="82" t="e">
        <f t="shared" si="38"/>
        <v>#DIV/0!</v>
      </c>
      <c r="W120" s="167" t="e">
        <f t="shared" si="41"/>
        <v>#DIV/0!</v>
      </c>
      <c r="X120" s="167" t="e">
        <f t="shared" si="42"/>
        <v>#DIV/0!</v>
      </c>
      <c r="Y120" s="174" t="e">
        <f>W120+X120</f>
        <v>#DIV/0!</v>
      </c>
      <c r="Z120" s="282">
        <v>0.05</v>
      </c>
      <c r="AA120" s="314"/>
      <c r="AB120" s="212" t="s">
        <v>71</v>
      </c>
      <c r="AC120" s="185" t="s">
        <v>71</v>
      </c>
      <c r="AD120" s="181" t="s">
        <v>71</v>
      </c>
      <c r="AE120" s="214" t="s">
        <v>71</v>
      </c>
      <c r="AF120" s="335"/>
      <c r="AG120" s="328"/>
      <c r="AH120" s="215" t="s">
        <v>71</v>
      </c>
      <c r="AI120" s="216" t="s">
        <v>71</v>
      </c>
      <c r="AJ120" s="217" t="s">
        <v>71</v>
      </c>
      <c r="AK120" s="218">
        <f t="shared" si="25"/>
        <v>0</v>
      </c>
      <c r="AL120" s="215" t="s">
        <v>71</v>
      </c>
      <c r="AM120" s="216" t="s">
        <v>71</v>
      </c>
      <c r="AN120" s="226" t="s">
        <v>71</v>
      </c>
      <c r="AO120" s="248"/>
      <c r="AP120" s="215" t="s">
        <v>71</v>
      </c>
      <c r="AQ120" s="215" t="s">
        <v>71</v>
      </c>
      <c r="AR120" s="216" t="s">
        <v>71</v>
      </c>
      <c r="AS120" s="222" t="s">
        <v>71</v>
      </c>
      <c r="AT120" s="242">
        <f t="shared" si="37"/>
        <v>0</v>
      </c>
      <c r="AU120" s="59">
        <f t="shared" si="39"/>
        <v>0</v>
      </c>
      <c r="AV120" s="58"/>
      <c r="AW120" s="60" t="e">
        <f t="shared" si="40"/>
        <v>#DIV/0!</v>
      </c>
      <c r="AX120" s="140"/>
      <c r="AY120" s="153"/>
      <c r="AZ120" s="67"/>
      <c r="BB120" s="394"/>
    </row>
    <row r="121" spans="1:54" s="22" customFormat="1" x14ac:dyDescent="0.2">
      <c r="A121" s="358"/>
      <c r="B121" s="380"/>
      <c r="C121" s="364" t="s">
        <v>33</v>
      </c>
      <c r="D121" s="344"/>
      <c r="E121" s="259"/>
      <c r="F121" s="135"/>
      <c r="G121" s="135"/>
      <c r="H121" s="135"/>
      <c r="I121" s="135"/>
      <c r="J121" s="135"/>
      <c r="K121" s="135"/>
      <c r="L121" s="135"/>
      <c r="M121" s="135"/>
      <c r="N121" s="135"/>
      <c r="O121" s="135"/>
      <c r="P121" s="88">
        <f t="shared" si="36"/>
        <v>0</v>
      </c>
      <c r="Q121" s="237">
        <f>P121+P122</f>
        <v>0</v>
      </c>
      <c r="R121" s="298"/>
      <c r="S121" s="205"/>
      <c r="T121" s="178"/>
      <c r="U121" s="159">
        <f>Q121-R121-S121-T121</f>
        <v>0</v>
      </c>
      <c r="V121" s="83" t="e">
        <f t="shared" si="38"/>
        <v>#DIV/0!</v>
      </c>
      <c r="W121" s="164" t="e">
        <f t="shared" si="41"/>
        <v>#DIV/0!</v>
      </c>
      <c r="X121" s="164" t="e">
        <f t="shared" si="42"/>
        <v>#DIV/0!</v>
      </c>
      <c r="Y121" s="172" t="e">
        <f t="shared" si="35"/>
        <v>#DIV/0!</v>
      </c>
      <c r="Z121" s="279">
        <v>0.1</v>
      </c>
      <c r="AA121" s="311"/>
      <c r="AB121" s="210" t="e">
        <f>R121/(12*(D121-E121+D122-E122))*1000+((Z121)*(F121+0.85*(G121+L121+M121))+(Z122)*(F122+0.85*(G122+L122+M122)))/(12*(D121+D122))*1000</f>
        <v>#DIV/0!</v>
      </c>
      <c r="AC121" s="184" t="e">
        <f>AB121-AD121</f>
        <v>#DIV/0!</v>
      </c>
      <c r="AD121" s="211" t="e">
        <f>(H121+H122+I121+I122)/(12*(D121+D122))*1000</f>
        <v>#DIV/0!</v>
      </c>
      <c r="AE121" s="77" t="e">
        <f>(AA121+AA122)*AB121*0.012</f>
        <v>#DIV/0!</v>
      </c>
      <c r="AF121" s="334"/>
      <c r="AG121" s="327"/>
      <c r="AH121" s="186" t="e">
        <f>AF121+AF122+AG121-AE121</f>
        <v>#DIV/0!</v>
      </c>
      <c r="AI121" s="4" t="e">
        <f>AH121/(12*(AA121+AA122))*1000</f>
        <v>#DIV/0!</v>
      </c>
      <c r="AJ121" s="5" t="e">
        <f>AI121/AD121</f>
        <v>#DIV/0!</v>
      </c>
      <c r="AK121" s="348">
        <f t="shared" si="25"/>
        <v>0</v>
      </c>
      <c r="AL121" s="9" t="e">
        <f>AF121+AF122+AG121-(AK121+AK122)*AB121*0.012</f>
        <v>#DIV/0!</v>
      </c>
      <c r="AM121" s="4" t="e">
        <f>AL121/(12*(AK121+AK122))*1000</f>
        <v>#DIV/0!</v>
      </c>
      <c r="AN121" s="225" t="e">
        <f>AM121/AD121</f>
        <v>#DIV/0!</v>
      </c>
      <c r="AO121" s="229"/>
      <c r="AP121" s="228" t="e">
        <f>(AO121+AO122)/(12*(AK121+AK122))*1000</f>
        <v>#DIV/0!</v>
      </c>
      <c r="AQ121" s="4" t="e">
        <f>AD121+AM121+AP121</f>
        <v>#DIV/0!</v>
      </c>
      <c r="AR121" s="6" t="e">
        <f>(AM121+AP121)/AD121</f>
        <v>#DIV/0!</v>
      </c>
      <c r="AS121" s="221" t="e">
        <f>AQ121/AD121</f>
        <v>#DIV/0!</v>
      </c>
      <c r="AT121" s="241">
        <f t="shared" si="37"/>
        <v>0</v>
      </c>
      <c r="AU121" s="43">
        <f t="shared" si="39"/>
        <v>0</v>
      </c>
      <c r="AV121" s="42"/>
      <c r="AW121" s="44" t="e">
        <f t="shared" si="40"/>
        <v>#DIV/0!</v>
      </c>
      <c r="AX121" s="134"/>
      <c r="AY121" s="344"/>
      <c r="AZ121" s="14" t="e">
        <f>(AT121+AT122+AG121-AX121-AX122)/((AY121+AY122)*12)</f>
        <v>#DIV/0!</v>
      </c>
      <c r="BB121" s="396">
        <f>IF(AF121+AF122+AG121-AX121-AX122&lt;0,AF121+AF122+AG121-AX121-AX122,0)</f>
        <v>0</v>
      </c>
    </row>
    <row r="122" spans="1:54" s="22" customFormat="1" ht="13.5" thickBot="1" x14ac:dyDescent="0.25">
      <c r="A122" s="359"/>
      <c r="B122" s="380"/>
      <c r="C122" s="367" t="s">
        <v>34</v>
      </c>
      <c r="D122" s="345"/>
      <c r="E122" s="260"/>
      <c r="F122" s="137"/>
      <c r="G122" s="137"/>
      <c r="H122" s="137"/>
      <c r="I122" s="137"/>
      <c r="J122" s="137"/>
      <c r="K122" s="137"/>
      <c r="L122" s="137"/>
      <c r="M122" s="137"/>
      <c r="N122" s="137"/>
      <c r="O122" s="137"/>
      <c r="P122" s="119">
        <f t="shared" si="36"/>
        <v>0</v>
      </c>
      <c r="Q122" s="238" t="s">
        <v>71</v>
      </c>
      <c r="R122" s="289" t="s">
        <v>71</v>
      </c>
      <c r="S122" s="180" t="s">
        <v>71</v>
      </c>
      <c r="T122" s="181" t="s">
        <v>71</v>
      </c>
      <c r="U122" s="181" t="s">
        <v>71</v>
      </c>
      <c r="V122" s="80" t="e">
        <f t="shared" si="38"/>
        <v>#DIV/0!</v>
      </c>
      <c r="W122" s="165" t="e">
        <f t="shared" si="41"/>
        <v>#DIV/0!</v>
      </c>
      <c r="X122" s="165" t="e">
        <f t="shared" si="42"/>
        <v>#DIV/0!</v>
      </c>
      <c r="Y122" s="171" t="e">
        <f t="shared" si="35"/>
        <v>#DIV/0!</v>
      </c>
      <c r="Z122" s="280">
        <v>0.05</v>
      </c>
      <c r="AA122" s="312"/>
      <c r="AB122" s="212" t="s">
        <v>71</v>
      </c>
      <c r="AC122" s="185" t="s">
        <v>71</v>
      </c>
      <c r="AD122" s="181" t="s">
        <v>71</v>
      </c>
      <c r="AE122" s="214" t="s">
        <v>71</v>
      </c>
      <c r="AF122" s="335"/>
      <c r="AG122" s="328"/>
      <c r="AH122" s="215" t="s">
        <v>71</v>
      </c>
      <c r="AI122" s="216" t="s">
        <v>71</v>
      </c>
      <c r="AJ122" s="217" t="s">
        <v>71</v>
      </c>
      <c r="AK122" s="218">
        <f t="shared" si="25"/>
        <v>0</v>
      </c>
      <c r="AL122" s="215" t="s">
        <v>71</v>
      </c>
      <c r="AM122" s="216" t="s">
        <v>71</v>
      </c>
      <c r="AN122" s="226" t="s">
        <v>71</v>
      </c>
      <c r="AO122" s="248"/>
      <c r="AP122" s="215" t="s">
        <v>71</v>
      </c>
      <c r="AQ122" s="215" t="s">
        <v>71</v>
      </c>
      <c r="AR122" s="216" t="s">
        <v>71</v>
      </c>
      <c r="AS122" s="222" t="s">
        <v>71</v>
      </c>
      <c r="AT122" s="242">
        <f t="shared" si="37"/>
        <v>0</v>
      </c>
      <c r="AU122" s="56">
        <f t="shared" si="39"/>
        <v>0</v>
      </c>
      <c r="AV122" s="55"/>
      <c r="AW122" s="57" t="e">
        <f t="shared" si="40"/>
        <v>#DIV/0!</v>
      </c>
      <c r="AX122" s="136"/>
      <c r="AY122" s="345"/>
      <c r="AZ122" s="67"/>
      <c r="BB122" s="394"/>
    </row>
    <row r="123" spans="1:54" s="22" customFormat="1" x14ac:dyDescent="0.2">
      <c r="A123" s="360"/>
      <c r="B123" s="376"/>
      <c r="C123" s="366" t="s">
        <v>33</v>
      </c>
      <c r="D123" s="152"/>
      <c r="E123" s="261"/>
      <c r="F123" s="139"/>
      <c r="G123" s="139"/>
      <c r="H123" s="139"/>
      <c r="I123" s="139"/>
      <c r="J123" s="139"/>
      <c r="K123" s="139"/>
      <c r="L123" s="139"/>
      <c r="M123" s="139"/>
      <c r="N123" s="139"/>
      <c r="O123" s="139"/>
      <c r="P123" s="86">
        <f t="shared" si="36"/>
        <v>0</v>
      </c>
      <c r="Q123" s="158">
        <f>P123+P124</f>
        <v>0</v>
      </c>
      <c r="R123" s="299"/>
      <c r="S123" s="205"/>
      <c r="T123" s="178"/>
      <c r="U123" s="159">
        <f>Q123-R123-S123-T123</f>
        <v>0</v>
      </c>
      <c r="V123" s="81" t="e">
        <f t="shared" si="38"/>
        <v>#DIV/0!</v>
      </c>
      <c r="W123" s="166" t="e">
        <f t="shared" si="41"/>
        <v>#DIV/0!</v>
      </c>
      <c r="X123" s="166" t="e">
        <f t="shared" si="42"/>
        <v>#DIV/0!</v>
      </c>
      <c r="Y123" s="173" t="e">
        <f t="shared" si="35"/>
        <v>#DIV/0!</v>
      </c>
      <c r="Z123" s="281">
        <v>0.1</v>
      </c>
      <c r="AA123" s="313"/>
      <c r="AB123" s="210" t="e">
        <f>R123/(12*(D123-E123+D124-E124))*1000+((Z123)*(F123+0.85*(G123+L123+M123))+(Z124)*(F124+0.85*(G124+L124+M124)))/(12*(D123+D124))*1000</f>
        <v>#DIV/0!</v>
      </c>
      <c r="AC123" s="184" t="e">
        <f>AB123-AD123</f>
        <v>#DIV/0!</v>
      </c>
      <c r="AD123" s="211" t="e">
        <f>(H123+H124+I123+I124)/(12*(D123+D124))*1000</f>
        <v>#DIV/0!</v>
      </c>
      <c r="AE123" s="77" t="e">
        <f>(AA123+AA124)*AB123*0.012</f>
        <v>#DIV/0!</v>
      </c>
      <c r="AF123" s="334"/>
      <c r="AG123" s="327"/>
      <c r="AH123" s="186" t="e">
        <f>AF123+AF124+AG123-AE123</f>
        <v>#DIV/0!</v>
      </c>
      <c r="AI123" s="4" t="e">
        <f>AH123/(12*(AA123+AA124))*1000</f>
        <v>#DIV/0!</v>
      </c>
      <c r="AJ123" s="5" t="e">
        <f>AI123/AD123</f>
        <v>#DIV/0!</v>
      </c>
      <c r="AK123" s="348">
        <f t="shared" si="25"/>
        <v>0</v>
      </c>
      <c r="AL123" s="9" t="e">
        <f>AF123+AF124+AG123-(AK123+AK124)*AB123*0.012</f>
        <v>#DIV/0!</v>
      </c>
      <c r="AM123" s="4" t="e">
        <f>AL123/(12*(AK123+AK124))*1000</f>
        <v>#DIV/0!</v>
      </c>
      <c r="AN123" s="225" t="e">
        <f>AM123/AD123</f>
        <v>#DIV/0!</v>
      </c>
      <c r="AO123" s="229"/>
      <c r="AP123" s="228" t="e">
        <f>(AO123+AO124)/(12*(AK123+AK124))*1000</f>
        <v>#DIV/0!</v>
      </c>
      <c r="AQ123" s="4" t="e">
        <f>AD123+AM123+AP123</f>
        <v>#DIV/0!</v>
      </c>
      <c r="AR123" s="6" t="e">
        <f>(AM123+AP123)/AD123</f>
        <v>#DIV/0!</v>
      </c>
      <c r="AS123" s="221" t="e">
        <f>AQ123/AD123</f>
        <v>#DIV/0!</v>
      </c>
      <c r="AT123" s="241">
        <f t="shared" si="37"/>
        <v>0</v>
      </c>
      <c r="AU123" s="46">
        <f t="shared" si="39"/>
        <v>0</v>
      </c>
      <c r="AV123" s="45"/>
      <c r="AW123" s="47" t="e">
        <f t="shared" si="40"/>
        <v>#DIV/0!</v>
      </c>
      <c r="AX123" s="138"/>
      <c r="AY123" s="152"/>
      <c r="AZ123" s="14" t="e">
        <f>(AT123+AT124+AG123-AX123-AX124)/((AY123+AY124)*12)</f>
        <v>#DIV/0!</v>
      </c>
      <c r="BB123" s="396">
        <f>IF(AF123+AF124+AG123-AX123-AX124&lt;0,AF123+AF124+AG123-AX123-AX124,0)</f>
        <v>0</v>
      </c>
    </row>
    <row r="124" spans="1:54" s="22" customFormat="1" ht="13.5" thickBot="1" x14ac:dyDescent="0.25">
      <c r="A124" s="361"/>
      <c r="B124" s="377"/>
      <c r="C124" s="365" t="s">
        <v>34</v>
      </c>
      <c r="D124" s="153"/>
      <c r="E124" s="262"/>
      <c r="F124" s="141"/>
      <c r="G124" s="141"/>
      <c r="H124" s="141"/>
      <c r="I124" s="141"/>
      <c r="J124" s="141"/>
      <c r="K124" s="141"/>
      <c r="L124" s="141"/>
      <c r="M124" s="141"/>
      <c r="N124" s="141"/>
      <c r="O124" s="141"/>
      <c r="P124" s="87">
        <f t="shared" si="36"/>
        <v>0</v>
      </c>
      <c r="Q124" s="238" t="s">
        <v>71</v>
      </c>
      <c r="R124" s="289" t="s">
        <v>71</v>
      </c>
      <c r="S124" s="180" t="s">
        <v>71</v>
      </c>
      <c r="T124" s="181" t="s">
        <v>71</v>
      </c>
      <c r="U124" s="181" t="s">
        <v>71</v>
      </c>
      <c r="V124" s="82" t="e">
        <f t="shared" si="38"/>
        <v>#DIV/0!</v>
      </c>
      <c r="W124" s="167" t="e">
        <f t="shared" si="41"/>
        <v>#DIV/0!</v>
      </c>
      <c r="X124" s="167" t="e">
        <f t="shared" si="42"/>
        <v>#DIV/0!</v>
      </c>
      <c r="Y124" s="174" t="e">
        <f t="shared" si="35"/>
        <v>#DIV/0!</v>
      </c>
      <c r="Z124" s="282">
        <v>0.05</v>
      </c>
      <c r="AA124" s="314"/>
      <c r="AB124" s="212" t="s">
        <v>71</v>
      </c>
      <c r="AC124" s="185" t="s">
        <v>71</v>
      </c>
      <c r="AD124" s="181" t="s">
        <v>71</v>
      </c>
      <c r="AE124" s="214" t="s">
        <v>71</v>
      </c>
      <c r="AF124" s="335"/>
      <c r="AG124" s="328"/>
      <c r="AH124" s="215" t="s">
        <v>71</v>
      </c>
      <c r="AI124" s="216" t="s">
        <v>71</v>
      </c>
      <c r="AJ124" s="217" t="s">
        <v>71</v>
      </c>
      <c r="AK124" s="218">
        <f t="shared" si="25"/>
        <v>0</v>
      </c>
      <c r="AL124" s="215" t="s">
        <v>71</v>
      </c>
      <c r="AM124" s="216" t="s">
        <v>71</v>
      </c>
      <c r="AN124" s="226" t="s">
        <v>71</v>
      </c>
      <c r="AO124" s="248"/>
      <c r="AP124" s="215" t="s">
        <v>71</v>
      </c>
      <c r="AQ124" s="215" t="s">
        <v>71</v>
      </c>
      <c r="AR124" s="216" t="s">
        <v>71</v>
      </c>
      <c r="AS124" s="222" t="s">
        <v>71</v>
      </c>
      <c r="AT124" s="242">
        <f t="shared" si="37"/>
        <v>0</v>
      </c>
      <c r="AU124" s="59">
        <f t="shared" si="39"/>
        <v>0</v>
      </c>
      <c r="AV124" s="58"/>
      <c r="AW124" s="60" t="e">
        <f t="shared" si="40"/>
        <v>#DIV/0!</v>
      </c>
      <c r="AX124" s="140"/>
      <c r="AY124" s="153"/>
      <c r="AZ124" s="67"/>
      <c r="BB124" s="394"/>
    </row>
    <row r="125" spans="1:54" s="22" customFormat="1" x14ac:dyDescent="0.2">
      <c r="A125" s="358"/>
      <c r="B125" s="380"/>
      <c r="C125" s="364" t="s">
        <v>33</v>
      </c>
      <c r="D125" s="344"/>
      <c r="E125" s="259"/>
      <c r="F125" s="135"/>
      <c r="G125" s="135"/>
      <c r="H125" s="135"/>
      <c r="I125" s="135"/>
      <c r="J125" s="135"/>
      <c r="K125" s="135"/>
      <c r="L125" s="135"/>
      <c r="M125" s="135"/>
      <c r="N125" s="135"/>
      <c r="O125" s="135"/>
      <c r="P125" s="88">
        <f t="shared" si="36"/>
        <v>0</v>
      </c>
      <c r="Q125" s="237">
        <f>P125+P126</f>
        <v>0</v>
      </c>
      <c r="R125" s="298"/>
      <c r="S125" s="205"/>
      <c r="T125" s="178"/>
      <c r="U125" s="159">
        <f>Q125-R125-S125-T125</f>
        <v>0</v>
      </c>
      <c r="V125" s="83" t="e">
        <f t="shared" si="38"/>
        <v>#DIV/0!</v>
      </c>
      <c r="W125" s="164" t="e">
        <f t="shared" si="41"/>
        <v>#DIV/0!</v>
      </c>
      <c r="X125" s="164" t="e">
        <f t="shared" si="42"/>
        <v>#DIV/0!</v>
      </c>
      <c r="Y125" s="172" t="e">
        <f t="shared" si="35"/>
        <v>#DIV/0!</v>
      </c>
      <c r="Z125" s="279">
        <v>0.1</v>
      </c>
      <c r="AA125" s="311"/>
      <c r="AB125" s="210" t="e">
        <f>R125/(12*(D125-E125+D126-E126))*1000+((Z125)*(F125+0.85*(G125+L125+M125))+(Z126)*(F126+0.85*(G126+L126+M126)))/(12*(D125+D126))*1000</f>
        <v>#DIV/0!</v>
      </c>
      <c r="AC125" s="184" t="e">
        <f>AB125-AD125</f>
        <v>#DIV/0!</v>
      </c>
      <c r="AD125" s="211" t="e">
        <f>(H125+H126+I125+I126)/(12*(D125+D126))*1000</f>
        <v>#DIV/0!</v>
      </c>
      <c r="AE125" s="77" t="e">
        <f>(AA125+AA126)*AB125*0.012</f>
        <v>#DIV/0!</v>
      </c>
      <c r="AF125" s="334"/>
      <c r="AG125" s="327"/>
      <c r="AH125" s="186" t="e">
        <f>AF125+AF126+AG125-AE125</f>
        <v>#DIV/0!</v>
      </c>
      <c r="AI125" s="4" t="e">
        <f>AH125/(12*(AA125+AA126))*1000</f>
        <v>#DIV/0!</v>
      </c>
      <c r="AJ125" s="5" t="e">
        <f>AI125/AD125</f>
        <v>#DIV/0!</v>
      </c>
      <c r="AK125" s="348">
        <f t="shared" si="25"/>
        <v>0</v>
      </c>
      <c r="AL125" s="9" t="e">
        <f>AF125+AF126+AG125-(AK125+AK126)*AB125*0.012</f>
        <v>#DIV/0!</v>
      </c>
      <c r="AM125" s="4" t="e">
        <f>AL125/(12*(AK125+AK126))*1000</f>
        <v>#DIV/0!</v>
      </c>
      <c r="AN125" s="225" t="e">
        <f>AM125/AD125</f>
        <v>#DIV/0!</v>
      </c>
      <c r="AO125" s="229"/>
      <c r="AP125" s="228" t="e">
        <f>(AO125+AO126)/(12*(AK125+AK126))*1000</f>
        <v>#DIV/0!</v>
      </c>
      <c r="AQ125" s="4" t="e">
        <f>AD125+AM125+AP125</f>
        <v>#DIV/0!</v>
      </c>
      <c r="AR125" s="6" t="e">
        <f>(AM125+AP125)/AD125</f>
        <v>#DIV/0!</v>
      </c>
      <c r="AS125" s="221" t="e">
        <f>AQ125/AD125</f>
        <v>#DIV/0!</v>
      </c>
      <c r="AT125" s="241">
        <f t="shared" si="37"/>
        <v>0</v>
      </c>
      <c r="AU125" s="43">
        <f t="shared" si="39"/>
        <v>0</v>
      </c>
      <c r="AV125" s="42"/>
      <c r="AW125" s="44" t="e">
        <f t="shared" si="40"/>
        <v>#DIV/0!</v>
      </c>
      <c r="AX125" s="134"/>
      <c r="AY125" s="344"/>
      <c r="AZ125" s="14" t="e">
        <f>(AT125+AT126+AG125-AX125-AX126)/((AY125+AY126)*12)</f>
        <v>#DIV/0!</v>
      </c>
      <c r="BB125" s="396">
        <f>IF(AF125+AF126+AG125-AX125-AX126&lt;0,AF125+AF126+AG125-AX125-AX126,0)</f>
        <v>0</v>
      </c>
    </row>
    <row r="126" spans="1:54" s="22" customFormat="1" ht="13.5" thickBot="1" x14ac:dyDescent="0.25">
      <c r="A126" s="359"/>
      <c r="B126" s="380"/>
      <c r="C126" s="367" t="s">
        <v>34</v>
      </c>
      <c r="D126" s="345"/>
      <c r="E126" s="260"/>
      <c r="F126" s="137"/>
      <c r="G126" s="137"/>
      <c r="H126" s="137"/>
      <c r="I126" s="137"/>
      <c r="J126" s="137"/>
      <c r="K126" s="137"/>
      <c r="L126" s="137"/>
      <c r="M126" s="137"/>
      <c r="N126" s="137"/>
      <c r="O126" s="137"/>
      <c r="P126" s="119">
        <f t="shared" si="36"/>
        <v>0</v>
      </c>
      <c r="Q126" s="238" t="s">
        <v>71</v>
      </c>
      <c r="R126" s="289" t="s">
        <v>71</v>
      </c>
      <c r="S126" s="180" t="s">
        <v>71</v>
      </c>
      <c r="T126" s="181" t="s">
        <v>71</v>
      </c>
      <c r="U126" s="181" t="s">
        <v>71</v>
      </c>
      <c r="V126" s="80" t="e">
        <f t="shared" si="38"/>
        <v>#DIV/0!</v>
      </c>
      <c r="W126" s="165" t="e">
        <f t="shared" si="41"/>
        <v>#DIV/0!</v>
      </c>
      <c r="X126" s="165" t="e">
        <f t="shared" si="42"/>
        <v>#DIV/0!</v>
      </c>
      <c r="Y126" s="171" t="e">
        <f t="shared" si="35"/>
        <v>#DIV/0!</v>
      </c>
      <c r="Z126" s="280">
        <v>0.05</v>
      </c>
      <c r="AA126" s="312"/>
      <c r="AB126" s="212" t="s">
        <v>71</v>
      </c>
      <c r="AC126" s="185" t="s">
        <v>71</v>
      </c>
      <c r="AD126" s="181" t="s">
        <v>71</v>
      </c>
      <c r="AE126" s="214" t="s">
        <v>71</v>
      </c>
      <c r="AF126" s="335"/>
      <c r="AG126" s="328"/>
      <c r="AH126" s="215" t="s">
        <v>71</v>
      </c>
      <c r="AI126" s="216" t="s">
        <v>71</v>
      </c>
      <c r="AJ126" s="217" t="s">
        <v>71</v>
      </c>
      <c r="AK126" s="218">
        <f t="shared" si="25"/>
        <v>0</v>
      </c>
      <c r="AL126" s="215" t="s">
        <v>71</v>
      </c>
      <c r="AM126" s="216" t="s">
        <v>71</v>
      </c>
      <c r="AN126" s="226" t="s">
        <v>71</v>
      </c>
      <c r="AO126" s="248"/>
      <c r="AP126" s="215" t="s">
        <v>71</v>
      </c>
      <c r="AQ126" s="215" t="s">
        <v>71</v>
      </c>
      <c r="AR126" s="216" t="s">
        <v>71</v>
      </c>
      <c r="AS126" s="222" t="s">
        <v>71</v>
      </c>
      <c r="AT126" s="242">
        <f t="shared" si="37"/>
        <v>0</v>
      </c>
      <c r="AU126" s="56">
        <f t="shared" si="39"/>
        <v>0</v>
      </c>
      <c r="AV126" s="55"/>
      <c r="AW126" s="57" t="e">
        <f t="shared" si="40"/>
        <v>#DIV/0!</v>
      </c>
      <c r="AX126" s="136"/>
      <c r="AY126" s="345"/>
      <c r="AZ126" s="67"/>
      <c r="BB126" s="394"/>
    </row>
    <row r="127" spans="1:54" s="22" customFormat="1" x14ac:dyDescent="0.2">
      <c r="A127" s="360"/>
      <c r="B127" s="376"/>
      <c r="C127" s="366" t="s">
        <v>33</v>
      </c>
      <c r="D127" s="152"/>
      <c r="E127" s="261"/>
      <c r="F127" s="139"/>
      <c r="G127" s="152"/>
      <c r="H127" s="152"/>
      <c r="I127" s="152"/>
      <c r="J127" s="152"/>
      <c r="K127" s="152"/>
      <c r="L127" s="152"/>
      <c r="M127" s="152"/>
      <c r="N127" s="152"/>
      <c r="O127" s="152"/>
      <c r="P127" s="86">
        <f t="shared" si="36"/>
        <v>0</v>
      </c>
      <c r="Q127" s="158">
        <f>P127+P128</f>
        <v>0</v>
      </c>
      <c r="R127" s="299"/>
      <c r="S127" s="205"/>
      <c r="T127" s="178"/>
      <c r="U127" s="159">
        <f>Q127-R127-S127-T127</f>
        <v>0</v>
      </c>
      <c r="V127" s="81" t="e">
        <f t="shared" si="38"/>
        <v>#DIV/0!</v>
      </c>
      <c r="W127" s="166" t="e">
        <f t="shared" si="41"/>
        <v>#DIV/0!</v>
      </c>
      <c r="X127" s="166" t="e">
        <f t="shared" si="42"/>
        <v>#DIV/0!</v>
      </c>
      <c r="Y127" s="173" t="e">
        <f t="shared" si="35"/>
        <v>#DIV/0!</v>
      </c>
      <c r="Z127" s="281">
        <v>0.1</v>
      </c>
      <c r="AA127" s="313"/>
      <c r="AB127" s="210" t="e">
        <f>R127/(12*(D127-E127+D128-E128))*1000+((Z127)*(F127+0.85*(G127+L127+M127))+(Z128)*(F128+0.85*(G128+L128+M128)))/(12*(D127+D128))*1000</f>
        <v>#DIV/0!</v>
      </c>
      <c r="AC127" s="184" t="e">
        <f>AB127-AD127</f>
        <v>#DIV/0!</v>
      </c>
      <c r="AD127" s="211" t="e">
        <f>(H127+H128+I127+I128)/(12*(D127+D128))*1000</f>
        <v>#DIV/0!</v>
      </c>
      <c r="AE127" s="77" t="e">
        <f>(AA127+AA128)*AB127*0.012</f>
        <v>#DIV/0!</v>
      </c>
      <c r="AF127" s="334"/>
      <c r="AG127" s="327"/>
      <c r="AH127" s="186" t="e">
        <f>AF127+AF128+AG127-AE127</f>
        <v>#DIV/0!</v>
      </c>
      <c r="AI127" s="4" t="e">
        <f>AH127/(12*(AA127+AA128))*1000</f>
        <v>#DIV/0!</v>
      </c>
      <c r="AJ127" s="5" t="e">
        <f>AI127/AD127</f>
        <v>#DIV/0!</v>
      </c>
      <c r="AK127" s="348">
        <f t="shared" si="25"/>
        <v>0</v>
      </c>
      <c r="AL127" s="9" t="e">
        <f>AF127+AF128+AG127-(AK127+AK128)*AB127*0.012</f>
        <v>#DIV/0!</v>
      </c>
      <c r="AM127" s="4" t="e">
        <f>AL127/(12*(AK127+AK128))*1000</f>
        <v>#DIV/0!</v>
      </c>
      <c r="AN127" s="225" t="e">
        <f>AM127/AD127</f>
        <v>#DIV/0!</v>
      </c>
      <c r="AO127" s="229"/>
      <c r="AP127" s="228" t="e">
        <f>(AO127+AO128)/(12*(AK127+AK128))*1000</f>
        <v>#DIV/0!</v>
      </c>
      <c r="AQ127" s="4" t="e">
        <f>AD127+AM127+AP127</f>
        <v>#DIV/0!</v>
      </c>
      <c r="AR127" s="6" t="e">
        <f>(AM127+AP127)/AD127</f>
        <v>#DIV/0!</v>
      </c>
      <c r="AS127" s="221" t="e">
        <f>AQ127/AD127</f>
        <v>#DIV/0!</v>
      </c>
      <c r="AT127" s="241">
        <f t="shared" si="37"/>
        <v>0</v>
      </c>
      <c r="AU127" s="46">
        <f t="shared" si="39"/>
        <v>0</v>
      </c>
      <c r="AV127" s="45"/>
      <c r="AW127" s="47" t="e">
        <f t="shared" si="40"/>
        <v>#DIV/0!</v>
      </c>
      <c r="AX127" s="138"/>
      <c r="AY127" s="152"/>
      <c r="AZ127" s="14" t="e">
        <f>(AT127+AT128+AG127-AX127-AX128)/((AY127+AY128)*12)</f>
        <v>#DIV/0!</v>
      </c>
      <c r="BB127" s="396">
        <f>IF(AF127+AF128+AG127-AX127-AX128&lt;0,AF127+AF128+AG127-AX127-AX128,0)</f>
        <v>0</v>
      </c>
    </row>
    <row r="128" spans="1:54" s="22" customFormat="1" ht="13.5" thickBot="1" x14ac:dyDescent="0.25">
      <c r="A128" s="361"/>
      <c r="B128" s="377"/>
      <c r="C128" s="365" t="s">
        <v>34</v>
      </c>
      <c r="D128" s="153"/>
      <c r="E128" s="262"/>
      <c r="F128" s="141"/>
      <c r="G128" s="153"/>
      <c r="H128" s="153"/>
      <c r="I128" s="153"/>
      <c r="J128" s="153"/>
      <c r="K128" s="153"/>
      <c r="L128" s="153"/>
      <c r="M128" s="153"/>
      <c r="N128" s="153"/>
      <c r="O128" s="153"/>
      <c r="P128" s="87">
        <f t="shared" si="36"/>
        <v>0</v>
      </c>
      <c r="Q128" s="238" t="s">
        <v>71</v>
      </c>
      <c r="R128" s="289" t="s">
        <v>71</v>
      </c>
      <c r="S128" s="180" t="s">
        <v>71</v>
      </c>
      <c r="T128" s="181" t="s">
        <v>71</v>
      </c>
      <c r="U128" s="181" t="s">
        <v>71</v>
      </c>
      <c r="V128" s="82" t="e">
        <f t="shared" si="38"/>
        <v>#DIV/0!</v>
      </c>
      <c r="W128" s="167" t="e">
        <f t="shared" si="41"/>
        <v>#DIV/0!</v>
      </c>
      <c r="X128" s="167" t="e">
        <f t="shared" si="42"/>
        <v>#DIV/0!</v>
      </c>
      <c r="Y128" s="174" t="e">
        <f t="shared" si="35"/>
        <v>#DIV/0!</v>
      </c>
      <c r="Z128" s="282">
        <v>0.05</v>
      </c>
      <c r="AA128" s="314"/>
      <c r="AB128" s="212" t="s">
        <v>71</v>
      </c>
      <c r="AC128" s="185" t="s">
        <v>71</v>
      </c>
      <c r="AD128" s="181" t="s">
        <v>71</v>
      </c>
      <c r="AE128" s="214" t="s">
        <v>71</v>
      </c>
      <c r="AF128" s="335"/>
      <c r="AG128" s="328"/>
      <c r="AH128" s="215" t="s">
        <v>71</v>
      </c>
      <c r="AI128" s="216" t="s">
        <v>71</v>
      </c>
      <c r="AJ128" s="217" t="s">
        <v>71</v>
      </c>
      <c r="AK128" s="218">
        <f t="shared" si="25"/>
        <v>0</v>
      </c>
      <c r="AL128" s="215" t="s">
        <v>71</v>
      </c>
      <c r="AM128" s="216" t="s">
        <v>71</v>
      </c>
      <c r="AN128" s="226" t="s">
        <v>71</v>
      </c>
      <c r="AO128" s="248"/>
      <c r="AP128" s="215" t="s">
        <v>71</v>
      </c>
      <c r="AQ128" s="215" t="s">
        <v>71</v>
      </c>
      <c r="AR128" s="216" t="s">
        <v>71</v>
      </c>
      <c r="AS128" s="222" t="s">
        <v>71</v>
      </c>
      <c r="AT128" s="242">
        <f t="shared" si="37"/>
        <v>0</v>
      </c>
      <c r="AU128" s="59">
        <f t="shared" si="39"/>
        <v>0</v>
      </c>
      <c r="AV128" s="58"/>
      <c r="AW128" s="60" t="e">
        <f t="shared" si="40"/>
        <v>#DIV/0!</v>
      </c>
      <c r="AX128" s="140"/>
      <c r="AY128" s="153"/>
      <c r="AZ128" s="67"/>
      <c r="BB128" s="394"/>
    </row>
    <row r="129" spans="1:54" s="22" customFormat="1" x14ac:dyDescent="0.2">
      <c r="A129" s="360"/>
      <c r="B129" s="376"/>
      <c r="C129" s="366" t="s">
        <v>33</v>
      </c>
      <c r="D129" s="152"/>
      <c r="E129" s="261"/>
      <c r="F129" s="139"/>
      <c r="G129" s="139"/>
      <c r="H129" s="139"/>
      <c r="I129" s="139"/>
      <c r="J129" s="139"/>
      <c r="K129" s="139"/>
      <c r="L129" s="139"/>
      <c r="M129" s="139"/>
      <c r="N129" s="139"/>
      <c r="O129" s="139"/>
      <c r="P129" s="86">
        <f t="shared" si="36"/>
        <v>0</v>
      </c>
      <c r="Q129" s="157">
        <f>P129+P130</f>
        <v>0</v>
      </c>
      <c r="R129" s="299"/>
      <c r="S129" s="205"/>
      <c r="T129" s="178"/>
      <c r="U129" s="159">
        <f>Q129-R129-S129-T129</f>
        <v>0</v>
      </c>
      <c r="V129" s="81" t="e">
        <f t="shared" si="38"/>
        <v>#DIV/0!</v>
      </c>
      <c r="W129" s="166" t="e">
        <f t="shared" si="41"/>
        <v>#DIV/0!</v>
      </c>
      <c r="X129" s="166" t="e">
        <f t="shared" si="42"/>
        <v>#DIV/0!</v>
      </c>
      <c r="Y129" s="173" t="e">
        <f t="shared" si="35"/>
        <v>#DIV/0!</v>
      </c>
      <c r="Z129" s="281">
        <v>0.1</v>
      </c>
      <c r="AA129" s="313"/>
      <c r="AB129" s="210" t="e">
        <f>R129/(12*(D129-E129+D130-E130))*1000+((Z129)*(F129+0.85*(G129+L129+M129))+(Z130)*(F130+0.85*(G130+L130+M130)))/(12*(D129+D130))*1000</f>
        <v>#DIV/0!</v>
      </c>
      <c r="AC129" s="184" t="e">
        <f>AB129-AD129</f>
        <v>#DIV/0!</v>
      </c>
      <c r="AD129" s="211" t="e">
        <f>(H129+H130+I129+I130)/(12*(D129+D130))*1000</f>
        <v>#DIV/0!</v>
      </c>
      <c r="AE129" s="77" t="e">
        <f>(AA129+AA130)*AB129*0.012</f>
        <v>#DIV/0!</v>
      </c>
      <c r="AF129" s="334"/>
      <c r="AG129" s="327"/>
      <c r="AH129" s="186" t="e">
        <f>AF129+AF130+AG129-AE129</f>
        <v>#DIV/0!</v>
      </c>
      <c r="AI129" s="4" t="e">
        <f>AH129/(12*(AA129+AA130))*1000</f>
        <v>#DIV/0!</v>
      </c>
      <c r="AJ129" s="5" t="e">
        <f>AI129/AD129</f>
        <v>#DIV/0!</v>
      </c>
      <c r="AK129" s="348">
        <f t="shared" ref="AK129:AK146" si="43">AA129</f>
        <v>0</v>
      </c>
      <c r="AL129" s="9" t="e">
        <f>AF129+AF130+AG129-(AK129+AK130)*AB129*0.012</f>
        <v>#DIV/0!</v>
      </c>
      <c r="AM129" s="4" t="e">
        <f>AL129/(12*(AK129+AK130))*1000</f>
        <v>#DIV/0!</v>
      </c>
      <c r="AN129" s="225" t="e">
        <f>AM129/AD129</f>
        <v>#DIV/0!</v>
      </c>
      <c r="AO129" s="229"/>
      <c r="AP129" s="228" t="e">
        <f>(AO129+AO130)/(12*(AK129+AK130))*1000</f>
        <v>#DIV/0!</v>
      </c>
      <c r="AQ129" s="4" t="e">
        <f>AD129+AM129+AP129</f>
        <v>#DIV/0!</v>
      </c>
      <c r="AR129" s="6" t="e">
        <f>(AM129+AP129)/AD129</f>
        <v>#DIV/0!</v>
      </c>
      <c r="AS129" s="221" t="e">
        <f>AQ129/AD129</f>
        <v>#DIV/0!</v>
      </c>
      <c r="AT129" s="241">
        <f t="shared" si="37"/>
        <v>0</v>
      </c>
      <c r="AU129" s="46">
        <f t="shared" si="39"/>
        <v>0</v>
      </c>
      <c r="AV129" s="45"/>
      <c r="AW129" s="47" t="e">
        <f t="shared" si="40"/>
        <v>#DIV/0!</v>
      </c>
      <c r="AX129" s="138"/>
      <c r="AY129" s="152"/>
      <c r="AZ129" s="14" t="e">
        <f>(AT129+AT130+AG129-AX129-AX130)/((AY129+AY130)*12)</f>
        <v>#DIV/0!</v>
      </c>
      <c r="BB129" s="396">
        <f>IF(AF129+AF130+AG129-AX129-AX130&lt;0,AF129+AF130+AG129-AX129-AX130,0)</f>
        <v>0</v>
      </c>
    </row>
    <row r="130" spans="1:54" s="22" customFormat="1" ht="13.5" thickBot="1" x14ac:dyDescent="0.25">
      <c r="A130" s="361"/>
      <c r="B130" s="377"/>
      <c r="C130" s="365" t="s">
        <v>34</v>
      </c>
      <c r="D130" s="153"/>
      <c r="E130" s="262"/>
      <c r="F130" s="141"/>
      <c r="G130" s="141"/>
      <c r="H130" s="141"/>
      <c r="I130" s="141"/>
      <c r="J130" s="141"/>
      <c r="K130" s="141"/>
      <c r="L130" s="141"/>
      <c r="M130" s="141"/>
      <c r="N130" s="141"/>
      <c r="O130" s="141"/>
      <c r="P130" s="87">
        <f t="shared" si="36"/>
        <v>0</v>
      </c>
      <c r="Q130" s="238" t="s">
        <v>71</v>
      </c>
      <c r="R130" s="289" t="s">
        <v>71</v>
      </c>
      <c r="S130" s="180" t="s">
        <v>71</v>
      </c>
      <c r="T130" s="181" t="s">
        <v>71</v>
      </c>
      <c r="U130" s="181" t="s">
        <v>71</v>
      </c>
      <c r="V130" s="82" t="e">
        <f t="shared" si="38"/>
        <v>#DIV/0!</v>
      </c>
      <c r="W130" s="167" t="e">
        <f t="shared" si="41"/>
        <v>#DIV/0!</v>
      </c>
      <c r="X130" s="167" t="e">
        <f t="shared" si="42"/>
        <v>#DIV/0!</v>
      </c>
      <c r="Y130" s="174" t="e">
        <f t="shared" si="35"/>
        <v>#DIV/0!</v>
      </c>
      <c r="Z130" s="282">
        <v>0.05</v>
      </c>
      <c r="AA130" s="314"/>
      <c r="AB130" s="212" t="s">
        <v>71</v>
      </c>
      <c r="AC130" s="185" t="s">
        <v>71</v>
      </c>
      <c r="AD130" s="181" t="s">
        <v>71</v>
      </c>
      <c r="AE130" s="214" t="s">
        <v>71</v>
      </c>
      <c r="AF130" s="335"/>
      <c r="AG130" s="328"/>
      <c r="AH130" s="215" t="s">
        <v>71</v>
      </c>
      <c r="AI130" s="216" t="s">
        <v>71</v>
      </c>
      <c r="AJ130" s="217" t="s">
        <v>71</v>
      </c>
      <c r="AK130" s="218">
        <f t="shared" si="43"/>
        <v>0</v>
      </c>
      <c r="AL130" s="215" t="s">
        <v>71</v>
      </c>
      <c r="AM130" s="216" t="s">
        <v>71</v>
      </c>
      <c r="AN130" s="226" t="s">
        <v>71</v>
      </c>
      <c r="AO130" s="248"/>
      <c r="AP130" s="215" t="s">
        <v>71</v>
      </c>
      <c r="AQ130" s="215" t="s">
        <v>71</v>
      </c>
      <c r="AR130" s="216" t="s">
        <v>71</v>
      </c>
      <c r="AS130" s="222" t="s">
        <v>71</v>
      </c>
      <c r="AT130" s="242">
        <f t="shared" si="37"/>
        <v>0</v>
      </c>
      <c r="AU130" s="59">
        <f t="shared" si="39"/>
        <v>0</v>
      </c>
      <c r="AV130" s="58"/>
      <c r="AW130" s="60" t="e">
        <f t="shared" si="40"/>
        <v>#DIV/0!</v>
      </c>
      <c r="AX130" s="140"/>
      <c r="AY130" s="153"/>
      <c r="AZ130" s="67"/>
      <c r="BB130" s="394"/>
    </row>
    <row r="131" spans="1:54" s="22" customFormat="1" x14ac:dyDescent="0.2">
      <c r="A131" s="360"/>
      <c r="B131" s="376"/>
      <c r="C131" s="366" t="s">
        <v>33</v>
      </c>
      <c r="D131" s="152"/>
      <c r="E131" s="261"/>
      <c r="F131" s="139"/>
      <c r="G131" s="139"/>
      <c r="H131" s="139"/>
      <c r="I131" s="139"/>
      <c r="J131" s="139"/>
      <c r="K131" s="139"/>
      <c r="L131" s="139"/>
      <c r="M131" s="139"/>
      <c r="N131" s="139"/>
      <c r="O131" s="139"/>
      <c r="P131" s="86">
        <f t="shared" si="36"/>
        <v>0</v>
      </c>
      <c r="Q131" s="157">
        <f>P131+P132</f>
        <v>0</v>
      </c>
      <c r="R131" s="299"/>
      <c r="S131" s="205"/>
      <c r="T131" s="178"/>
      <c r="U131" s="159">
        <f>Q131-R131-S131-T131</f>
        <v>0</v>
      </c>
      <c r="V131" s="81" t="e">
        <f t="shared" si="38"/>
        <v>#DIV/0!</v>
      </c>
      <c r="W131" s="166" t="e">
        <f t="shared" si="41"/>
        <v>#DIV/0!</v>
      </c>
      <c r="X131" s="166" t="e">
        <f t="shared" si="42"/>
        <v>#DIV/0!</v>
      </c>
      <c r="Y131" s="173" t="e">
        <f t="shared" si="35"/>
        <v>#DIV/0!</v>
      </c>
      <c r="Z131" s="281">
        <v>0.1</v>
      </c>
      <c r="AA131" s="313"/>
      <c r="AB131" s="210" t="e">
        <f>R131/(12*(D131-E131+D132-E132))*1000+((Z131)*(F131+0.85*(G131+L131+M131))+(Z132)*(F132+0.85*(G132+L132+M132)))/(12*(D131+D132))*1000</f>
        <v>#DIV/0!</v>
      </c>
      <c r="AC131" s="184" t="e">
        <f>AB131-AD131</f>
        <v>#DIV/0!</v>
      </c>
      <c r="AD131" s="211" t="e">
        <f>(H131+H132+I131+I132)/(12*(D131+D132))*1000</f>
        <v>#DIV/0!</v>
      </c>
      <c r="AE131" s="77" t="e">
        <f>(AA131+AA132)*AB131*0.012</f>
        <v>#DIV/0!</v>
      </c>
      <c r="AF131" s="334"/>
      <c r="AG131" s="327"/>
      <c r="AH131" s="186" t="e">
        <f>AF131+AF132+AG131-AE131</f>
        <v>#DIV/0!</v>
      </c>
      <c r="AI131" s="4" t="e">
        <f>AH131/(12*(AA131+AA132))*1000</f>
        <v>#DIV/0!</v>
      </c>
      <c r="AJ131" s="5" t="e">
        <f>AI131/AD131</f>
        <v>#DIV/0!</v>
      </c>
      <c r="AK131" s="348">
        <f t="shared" si="43"/>
        <v>0</v>
      </c>
      <c r="AL131" s="9" t="e">
        <f>AF131+AF132+AG131-(AK131+AK132)*AB131*0.012</f>
        <v>#DIV/0!</v>
      </c>
      <c r="AM131" s="4" t="e">
        <f>AL131/(12*(AK131+AK132))*1000</f>
        <v>#DIV/0!</v>
      </c>
      <c r="AN131" s="225" t="e">
        <f>AM131/AD131</f>
        <v>#DIV/0!</v>
      </c>
      <c r="AO131" s="229"/>
      <c r="AP131" s="228" t="e">
        <f>(AO131+AO132)/(12*(AK131+AK132))*1000</f>
        <v>#DIV/0!</v>
      </c>
      <c r="AQ131" s="4" t="e">
        <f>AD131+AM131+AP131</f>
        <v>#DIV/0!</v>
      </c>
      <c r="AR131" s="6" t="e">
        <f>(AM131+AP131)/AD131</f>
        <v>#DIV/0!</v>
      </c>
      <c r="AS131" s="221" t="e">
        <f>AQ131/AD131</f>
        <v>#DIV/0!</v>
      </c>
      <c r="AT131" s="241">
        <f t="shared" si="37"/>
        <v>0</v>
      </c>
      <c r="AU131" s="46">
        <f t="shared" si="39"/>
        <v>0</v>
      </c>
      <c r="AV131" s="45"/>
      <c r="AW131" s="47" t="e">
        <f t="shared" si="40"/>
        <v>#DIV/0!</v>
      </c>
      <c r="AX131" s="138"/>
      <c r="AY131" s="152"/>
      <c r="AZ131" s="14" t="e">
        <f>(AT131+AT132+AG131-AX131-AX132)/((AY131+AY132)*12)</f>
        <v>#DIV/0!</v>
      </c>
      <c r="BB131" s="396">
        <f>IF(AF131+AF132+AG131-AX131-AX132&lt;0,AF131+AF132+AG131-AX131-AX132,0)</f>
        <v>0</v>
      </c>
    </row>
    <row r="132" spans="1:54" s="22" customFormat="1" ht="13.5" thickBot="1" x14ac:dyDescent="0.25">
      <c r="A132" s="361"/>
      <c r="B132" s="377"/>
      <c r="C132" s="365" t="s">
        <v>34</v>
      </c>
      <c r="D132" s="153"/>
      <c r="E132" s="262"/>
      <c r="F132" s="141"/>
      <c r="G132" s="141"/>
      <c r="H132" s="141"/>
      <c r="I132" s="141"/>
      <c r="J132" s="141"/>
      <c r="K132" s="141"/>
      <c r="L132" s="141"/>
      <c r="M132" s="141"/>
      <c r="N132" s="141"/>
      <c r="O132" s="141"/>
      <c r="P132" s="87">
        <f t="shared" si="36"/>
        <v>0</v>
      </c>
      <c r="Q132" s="238" t="s">
        <v>71</v>
      </c>
      <c r="R132" s="289" t="s">
        <v>71</v>
      </c>
      <c r="S132" s="180" t="s">
        <v>71</v>
      </c>
      <c r="T132" s="181" t="s">
        <v>71</v>
      </c>
      <c r="U132" s="181" t="s">
        <v>71</v>
      </c>
      <c r="V132" s="82" t="e">
        <f t="shared" si="38"/>
        <v>#DIV/0!</v>
      </c>
      <c r="W132" s="167" t="e">
        <f t="shared" si="41"/>
        <v>#DIV/0!</v>
      </c>
      <c r="X132" s="167" t="e">
        <f t="shared" si="42"/>
        <v>#DIV/0!</v>
      </c>
      <c r="Y132" s="174" t="e">
        <f t="shared" si="35"/>
        <v>#DIV/0!</v>
      </c>
      <c r="Z132" s="282">
        <v>0.05</v>
      </c>
      <c r="AA132" s="314"/>
      <c r="AB132" s="212" t="s">
        <v>71</v>
      </c>
      <c r="AC132" s="185" t="s">
        <v>71</v>
      </c>
      <c r="AD132" s="181" t="s">
        <v>71</v>
      </c>
      <c r="AE132" s="214" t="s">
        <v>71</v>
      </c>
      <c r="AF132" s="335"/>
      <c r="AG132" s="328"/>
      <c r="AH132" s="215" t="s">
        <v>71</v>
      </c>
      <c r="AI132" s="216" t="s">
        <v>71</v>
      </c>
      <c r="AJ132" s="217" t="s">
        <v>71</v>
      </c>
      <c r="AK132" s="218">
        <f t="shared" si="43"/>
        <v>0</v>
      </c>
      <c r="AL132" s="215" t="s">
        <v>71</v>
      </c>
      <c r="AM132" s="216" t="s">
        <v>71</v>
      </c>
      <c r="AN132" s="226" t="s">
        <v>71</v>
      </c>
      <c r="AO132" s="248"/>
      <c r="AP132" s="215" t="s">
        <v>71</v>
      </c>
      <c r="AQ132" s="215" t="s">
        <v>71</v>
      </c>
      <c r="AR132" s="216" t="s">
        <v>71</v>
      </c>
      <c r="AS132" s="222" t="s">
        <v>71</v>
      </c>
      <c r="AT132" s="242">
        <f t="shared" si="37"/>
        <v>0</v>
      </c>
      <c r="AU132" s="59">
        <f t="shared" si="39"/>
        <v>0</v>
      </c>
      <c r="AV132" s="58"/>
      <c r="AW132" s="60" t="e">
        <f t="shared" si="40"/>
        <v>#DIV/0!</v>
      </c>
      <c r="AX132" s="140"/>
      <c r="AY132" s="153"/>
      <c r="AZ132" s="67"/>
      <c r="BB132" s="394"/>
    </row>
    <row r="133" spans="1:54" s="22" customFormat="1" x14ac:dyDescent="0.2">
      <c r="A133" s="360"/>
      <c r="B133" s="376"/>
      <c r="C133" s="366" t="s">
        <v>33</v>
      </c>
      <c r="D133" s="152"/>
      <c r="E133" s="261"/>
      <c r="F133" s="139"/>
      <c r="G133" s="139"/>
      <c r="H133" s="139"/>
      <c r="I133" s="139"/>
      <c r="J133" s="139"/>
      <c r="K133" s="139"/>
      <c r="L133" s="139"/>
      <c r="M133" s="139"/>
      <c r="N133" s="139"/>
      <c r="O133" s="139"/>
      <c r="P133" s="86">
        <f t="shared" ref="P133:P146" si="44">SUM(F133:O133)</f>
        <v>0</v>
      </c>
      <c r="Q133" s="157">
        <f>P133+P134</f>
        <v>0</v>
      </c>
      <c r="R133" s="299"/>
      <c r="S133" s="205"/>
      <c r="T133" s="178"/>
      <c r="U133" s="159">
        <f>Q133-R133-S133-T133</f>
        <v>0</v>
      </c>
      <c r="V133" s="81" t="e">
        <f t="shared" si="38"/>
        <v>#DIV/0!</v>
      </c>
      <c r="W133" s="166" t="e">
        <f t="shared" si="41"/>
        <v>#DIV/0!</v>
      </c>
      <c r="X133" s="166" t="e">
        <f t="shared" si="42"/>
        <v>#DIV/0!</v>
      </c>
      <c r="Y133" s="173" t="e">
        <f t="shared" si="35"/>
        <v>#DIV/0!</v>
      </c>
      <c r="Z133" s="281">
        <v>0.1</v>
      </c>
      <c r="AA133" s="313"/>
      <c r="AB133" s="210" t="e">
        <f>R133/(12*(D133-E133+D134-E134))*1000+((Z133)*(F133+0.85*(G133+L133+M133))+(Z134)*(F134+0.85*(G134+L134+M134)))/(12*(D133+D134))*1000</f>
        <v>#DIV/0!</v>
      </c>
      <c r="AC133" s="184" t="e">
        <f>AB133-AD133</f>
        <v>#DIV/0!</v>
      </c>
      <c r="AD133" s="211" t="e">
        <f>(H133+H134+I133+I134)/(12*(D133+D134))*1000</f>
        <v>#DIV/0!</v>
      </c>
      <c r="AE133" s="77" t="e">
        <f>(AA133+AA134)*AB133*0.012</f>
        <v>#DIV/0!</v>
      </c>
      <c r="AF133" s="334"/>
      <c r="AG133" s="327"/>
      <c r="AH133" s="186" t="e">
        <f>AF133+AF134+AG133-AE133</f>
        <v>#DIV/0!</v>
      </c>
      <c r="AI133" s="4" t="e">
        <f>AH133/(12*(AA133+AA134))*1000</f>
        <v>#DIV/0!</v>
      </c>
      <c r="AJ133" s="5" t="e">
        <f>AI133/AD133</f>
        <v>#DIV/0!</v>
      </c>
      <c r="AK133" s="348">
        <f t="shared" si="43"/>
        <v>0</v>
      </c>
      <c r="AL133" s="9" t="e">
        <f>AF133+AF134+AG133-(AK133+AK134)*AB133*0.012</f>
        <v>#DIV/0!</v>
      </c>
      <c r="AM133" s="4" t="e">
        <f>AL133/(12*(AK133+AK134))*1000</f>
        <v>#DIV/0!</v>
      </c>
      <c r="AN133" s="225" t="e">
        <f>AM133/AD133</f>
        <v>#DIV/0!</v>
      </c>
      <c r="AO133" s="229"/>
      <c r="AP133" s="228" t="e">
        <f>(AO133+AO134)/(12*(AK133+AK134))*1000</f>
        <v>#DIV/0!</v>
      </c>
      <c r="AQ133" s="4" t="e">
        <f>AD133+AM133+AP133</f>
        <v>#DIV/0!</v>
      </c>
      <c r="AR133" s="6" t="e">
        <f>(AM133+AP133)/AD133</f>
        <v>#DIV/0!</v>
      </c>
      <c r="AS133" s="221" t="e">
        <f>AQ133/AD133</f>
        <v>#DIV/0!</v>
      </c>
      <c r="AT133" s="241">
        <f t="shared" si="37"/>
        <v>0</v>
      </c>
      <c r="AU133" s="46">
        <f t="shared" si="39"/>
        <v>0</v>
      </c>
      <c r="AV133" s="45"/>
      <c r="AW133" s="47" t="e">
        <f t="shared" si="40"/>
        <v>#DIV/0!</v>
      </c>
      <c r="AX133" s="138"/>
      <c r="AY133" s="152"/>
      <c r="AZ133" s="14" t="e">
        <f>(AT133+AT134+AG133-AX133-AX134)/((AY133+AY134)*12)</f>
        <v>#DIV/0!</v>
      </c>
      <c r="BB133" s="396">
        <f>IF(AF133+AF134+AG133-AX133-AX134&lt;0,AF133+AF134+AG133-AX133-AX134,0)</f>
        <v>0</v>
      </c>
    </row>
    <row r="134" spans="1:54" s="22" customFormat="1" ht="13.5" thickBot="1" x14ac:dyDescent="0.25">
      <c r="A134" s="361"/>
      <c r="B134" s="377"/>
      <c r="C134" s="365" t="s">
        <v>34</v>
      </c>
      <c r="D134" s="153"/>
      <c r="E134" s="262"/>
      <c r="F134" s="141"/>
      <c r="G134" s="141"/>
      <c r="H134" s="141"/>
      <c r="I134" s="141"/>
      <c r="J134" s="141"/>
      <c r="K134" s="141"/>
      <c r="L134" s="141"/>
      <c r="M134" s="141"/>
      <c r="N134" s="141"/>
      <c r="O134" s="141"/>
      <c r="P134" s="87">
        <f t="shared" si="44"/>
        <v>0</v>
      </c>
      <c r="Q134" s="238" t="s">
        <v>71</v>
      </c>
      <c r="R134" s="289" t="s">
        <v>71</v>
      </c>
      <c r="S134" s="180" t="s">
        <v>71</v>
      </c>
      <c r="T134" s="181" t="s">
        <v>71</v>
      </c>
      <c r="U134" s="181" t="s">
        <v>71</v>
      </c>
      <c r="V134" s="82" t="e">
        <f t="shared" si="38"/>
        <v>#DIV/0!</v>
      </c>
      <c r="W134" s="167" t="e">
        <f t="shared" si="41"/>
        <v>#DIV/0!</v>
      </c>
      <c r="X134" s="167" t="e">
        <f t="shared" si="42"/>
        <v>#DIV/0!</v>
      </c>
      <c r="Y134" s="174" t="e">
        <f t="shared" si="35"/>
        <v>#DIV/0!</v>
      </c>
      <c r="Z134" s="282">
        <v>0.05</v>
      </c>
      <c r="AA134" s="314"/>
      <c r="AB134" s="212" t="s">
        <v>71</v>
      </c>
      <c r="AC134" s="185" t="s">
        <v>71</v>
      </c>
      <c r="AD134" s="181" t="s">
        <v>71</v>
      </c>
      <c r="AE134" s="214" t="s">
        <v>71</v>
      </c>
      <c r="AF134" s="335"/>
      <c r="AG134" s="328"/>
      <c r="AH134" s="215" t="s">
        <v>71</v>
      </c>
      <c r="AI134" s="216" t="s">
        <v>71</v>
      </c>
      <c r="AJ134" s="217" t="s">
        <v>71</v>
      </c>
      <c r="AK134" s="218">
        <f t="shared" si="43"/>
        <v>0</v>
      </c>
      <c r="AL134" s="215" t="s">
        <v>71</v>
      </c>
      <c r="AM134" s="216" t="s">
        <v>71</v>
      </c>
      <c r="AN134" s="226" t="s">
        <v>71</v>
      </c>
      <c r="AO134" s="248"/>
      <c r="AP134" s="215" t="s">
        <v>71</v>
      </c>
      <c r="AQ134" s="215" t="s">
        <v>71</v>
      </c>
      <c r="AR134" s="216" t="s">
        <v>71</v>
      </c>
      <c r="AS134" s="222" t="s">
        <v>71</v>
      </c>
      <c r="AT134" s="242">
        <f t="shared" si="37"/>
        <v>0</v>
      </c>
      <c r="AU134" s="59">
        <f t="shared" si="39"/>
        <v>0</v>
      </c>
      <c r="AV134" s="58"/>
      <c r="AW134" s="60" t="e">
        <f t="shared" si="40"/>
        <v>#DIV/0!</v>
      </c>
      <c r="AX134" s="140"/>
      <c r="AY134" s="153"/>
      <c r="AZ134" s="67"/>
      <c r="BB134" s="394"/>
    </row>
    <row r="135" spans="1:54" s="22" customFormat="1" ht="15.75" customHeight="1" x14ac:dyDescent="0.2">
      <c r="A135" s="360"/>
      <c r="B135" s="376"/>
      <c r="C135" s="366" t="s">
        <v>33</v>
      </c>
      <c r="D135" s="152"/>
      <c r="E135" s="261"/>
      <c r="F135" s="139"/>
      <c r="G135" s="139"/>
      <c r="H135" s="139"/>
      <c r="I135" s="139"/>
      <c r="J135" s="139"/>
      <c r="K135" s="139"/>
      <c r="L135" s="139"/>
      <c r="M135" s="139"/>
      <c r="N135" s="139"/>
      <c r="O135" s="139"/>
      <c r="P135" s="86">
        <f t="shared" si="44"/>
        <v>0</v>
      </c>
      <c r="Q135" s="157">
        <f>P135+P136</f>
        <v>0</v>
      </c>
      <c r="R135" s="299"/>
      <c r="S135" s="205"/>
      <c r="T135" s="178"/>
      <c r="U135" s="159">
        <f>Q135-R135-S135-T135</f>
        <v>0</v>
      </c>
      <c r="V135" s="81" t="e">
        <f t="shared" si="38"/>
        <v>#DIV/0!</v>
      </c>
      <c r="W135" s="166" t="e">
        <f t="shared" si="41"/>
        <v>#DIV/0!</v>
      </c>
      <c r="X135" s="166" t="e">
        <f t="shared" si="42"/>
        <v>#DIV/0!</v>
      </c>
      <c r="Y135" s="173" t="e">
        <f t="shared" si="35"/>
        <v>#DIV/0!</v>
      </c>
      <c r="Z135" s="281">
        <v>0.1</v>
      </c>
      <c r="AA135" s="313"/>
      <c r="AB135" s="210" t="e">
        <f>R135/(12*(D135-E135+D136-E136))*1000+((Z135)*(F135+0.85*(G135+L135+M135))+(Z136)*(F136+0.85*(G136+L136+M136)))/(12*(D135+D136))*1000</f>
        <v>#DIV/0!</v>
      </c>
      <c r="AC135" s="184" t="e">
        <f>AB135-AD135</f>
        <v>#DIV/0!</v>
      </c>
      <c r="AD135" s="211" t="e">
        <f>(H135+H136+I135+I136)/(12*(D135+D136))*1000</f>
        <v>#DIV/0!</v>
      </c>
      <c r="AE135" s="77" t="e">
        <f>(AA135+AA136)*AB135*0.012</f>
        <v>#DIV/0!</v>
      </c>
      <c r="AF135" s="334"/>
      <c r="AG135" s="327"/>
      <c r="AH135" s="186" t="e">
        <f>AF135+AF136+AG135-AE135</f>
        <v>#DIV/0!</v>
      </c>
      <c r="AI135" s="4" t="e">
        <f>AH135/(12*(AA135+AA136))*1000</f>
        <v>#DIV/0!</v>
      </c>
      <c r="AJ135" s="5" t="e">
        <f>AI135/AD135</f>
        <v>#DIV/0!</v>
      </c>
      <c r="AK135" s="348">
        <f t="shared" si="43"/>
        <v>0</v>
      </c>
      <c r="AL135" s="9" t="e">
        <f>AF135+AF136+AG135-(AK135+AK136)*AB135*0.012</f>
        <v>#DIV/0!</v>
      </c>
      <c r="AM135" s="4" t="e">
        <f>AL135/(12*(AK135+AK136))*1000</f>
        <v>#DIV/0!</v>
      </c>
      <c r="AN135" s="225" t="e">
        <f>AM135/AD135</f>
        <v>#DIV/0!</v>
      </c>
      <c r="AO135" s="229"/>
      <c r="AP135" s="228" t="e">
        <f>(AO135+AO136)/(12*(AK135+AK136))*1000</f>
        <v>#DIV/0!</v>
      </c>
      <c r="AQ135" s="4" t="e">
        <f>AD135+AM135+AP135</f>
        <v>#DIV/0!</v>
      </c>
      <c r="AR135" s="6" t="e">
        <f>(AM135+AP135)/AD135</f>
        <v>#DIV/0!</v>
      </c>
      <c r="AS135" s="221" t="e">
        <f>AQ135/AD135</f>
        <v>#DIV/0!</v>
      </c>
      <c r="AT135" s="241">
        <f t="shared" si="37"/>
        <v>0</v>
      </c>
      <c r="AU135" s="46">
        <f t="shared" si="39"/>
        <v>0</v>
      </c>
      <c r="AV135" s="45"/>
      <c r="AW135" s="47" t="e">
        <f t="shared" si="40"/>
        <v>#DIV/0!</v>
      </c>
      <c r="AX135" s="138"/>
      <c r="AY135" s="152"/>
      <c r="AZ135" s="14" t="e">
        <f>(AT135+AT136+AG135-AX135-AX136)/((AY135+AY136)*12)</f>
        <v>#DIV/0!</v>
      </c>
      <c r="BB135" s="396">
        <f>IF(AF135+AF136+AG135-AX135-AX136&lt;0,AF135+AF136+AG135-AX135-AX136,0)</f>
        <v>0</v>
      </c>
    </row>
    <row r="136" spans="1:54" s="22" customFormat="1" ht="13.5" thickBot="1" x14ac:dyDescent="0.25">
      <c r="A136" s="361"/>
      <c r="B136" s="377"/>
      <c r="C136" s="365" t="s">
        <v>34</v>
      </c>
      <c r="D136" s="153"/>
      <c r="E136" s="262"/>
      <c r="F136" s="141"/>
      <c r="G136" s="141"/>
      <c r="H136" s="141"/>
      <c r="I136" s="141"/>
      <c r="J136" s="141"/>
      <c r="K136" s="141"/>
      <c r="L136" s="141"/>
      <c r="M136" s="141"/>
      <c r="N136" s="141"/>
      <c r="O136" s="141"/>
      <c r="P136" s="87">
        <f t="shared" si="44"/>
        <v>0</v>
      </c>
      <c r="Q136" s="238" t="s">
        <v>71</v>
      </c>
      <c r="R136" s="289" t="s">
        <v>71</v>
      </c>
      <c r="S136" s="180" t="s">
        <v>71</v>
      </c>
      <c r="T136" s="181" t="s">
        <v>71</v>
      </c>
      <c r="U136" s="181" t="s">
        <v>71</v>
      </c>
      <c r="V136" s="82" t="e">
        <f t="shared" si="38"/>
        <v>#DIV/0!</v>
      </c>
      <c r="W136" s="167" t="e">
        <f t="shared" si="41"/>
        <v>#DIV/0!</v>
      </c>
      <c r="X136" s="167" t="e">
        <f t="shared" si="42"/>
        <v>#DIV/0!</v>
      </c>
      <c r="Y136" s="174" t="e">
        <f t="shared" si="35"/>
        <v>#DIV/0!</v>
      </c>
      <c r="Z136" s="282">
        <v>0.05</v>
      </c>
      <c r="AA136" s="314"/>
      <c r="AB136" s="212" t="s">
        <v>71</v>
      </c>
      <c r="AC136" s="185" t="s">
        <v>71</v>
      </c>
      <c r="AD136" s="181" t="s">
        <v>71</v>
      </c>
      <c r="AE136" s="214" t="s">
        <v>71</v>
      </c>
      <c r="AF136" s="335"/>
      <c r="AG136" s="328"/>
      <c r="AH136" s="215" t="s">
        <v>71</v>
      </c>
      <c r="AI136" s="216" t="s">
        <v>71</v>
      </c>
      <c r="AJ136" s="217" t="s">
        <v>71</v>
      </c>
      <c r="AK136" s="218">
        <f t="shared" si="43"/>
        <v>0</v>
      </c>
      <c r="AL136" s="215" t="s">
        <v>71</v>
      </c>
      <c r="AM136" s="216" t="s">
        <v>71</v>
      </c>
      <c r="AN136" s="226" t="s">
        <v>71</v>
      </c>
      <c r="AO136" s="248"/>
      <c r="AP136" s="215" t="s">
        <v>71</v>
      </c>
      <c r="AQ136" s="215" t="s">
        <v>71</v>
      </c>
      <c r="AR136" s="216" t="s">
        <v>71</v>
      </c>
      <c r="AS136" s="222" t="s">
        <v>71</v>
      </c>
      <c r="AT136" s="242">
        <f t="shared" si="37"/>
        <v>0</v>
      </c>
      <c r="AU136" s="59">
        <f t="shared" si="39"/>
        <v>0</v>
      </c>
      <c r="AV136" s="58"/>
      <c r="AW136" s="60" t="e">
        <f t="shared" si="40"/>
        <v>#DIV/0!</v>
      </c>
      <c r="AX136" s="140"/>
      <c r="AY136" s="153"/>
      <c r="AZ136" s="67"/>
      <c r="BB136" s="394"/>
    </row>
    <row r="137" spans="1:54" s="22" customFormat="1" x14ac:dyDescent="0.2">
      <c r="A137" s="355"/>
      <c r="B137" s="376"/>
      <c r="C137" s="366" t="s">
        <v>33</v>
      </c>
      <c r="D137" s="152"/>
      <c r="E137" s="261"/>
      <c r="F137" s="139"/>
      <c r="G137" s="139"/>
      <c r="H137" s="139"/>
      <c r="I137" s="139"/>
      <c r="J137" s="139"/>
      <c r="K137" s="139"/>
      <c r="L137" s="139"/>
      <c r="M137" s="139"/>
      <c r="N137" s="139"/>
      <c r="O137" s="139"/>
      <c r="P137" s="86">
        <f t="shared" si="44"/>
        <v>0</v>
      </c>
      <c r="Q137" s="157">
        <f>P137+P138</f>
        <v>0</v>
      </c>
      <c r="R137" s="299"/>
      <c r="S137" s="205"/>
      <c r="T137" s="178"/>
      <c r="U137" s="159">
        <f>Q137-R137-S137-T137</f>
        <v>0</v>
      </c>
      <c r="V137" s="81" t="e">
        <f t="shared" ref="V137:V146" si="45">P137/(12*D137)*1000</f>
        <v>#DIV/0!</v>
      </c>
      <c r="W137" s="166" t="e">
        <f t="shared" si="41"/>
        <v>#DIV/0!</v>
      </c>
      <c r="X137" s="166" t="e">
        <f t="shared" si="42"/>
        <v>#DIV/0!</v>
      </c>
      <c r="Y137" s="173" t="e">
        <f t="shared" si="35"/>
        <v>#DIV/0!</v>
      </c>
      <c r="Z137" s="281">
        <v>0.1</v>
      </c>
      <c r="AA137" s="371"/>
      <c r="AB137" s="210" t="e">
        <f>R137/(12*(D137-E137+D138-E138))*1000+((Z137)*(F137+0.85*(G137+L137+M137))+(Z138)*(F138+0.85*(G138+L138+M138)))/(12*(D137+D138))*1000</f>
        <v>#DIV/0!</v>
      </c>
      <c r="AC137" s="184" t="e">
        <f>AB137-AD137</f>
        <v>#DIV/0!</v>
      </c>
      <c r="AD137" s="211" t="e">
        <f>(H137+H138+I137+I138)/(12*(D137+D138))*1000</f>
        <v>#DIV/0!</v>
      </c>
      <c r="AE137" s="77" t="e">
        <f>(AA137+AA138)*AB137*0.012</f>
        <v>#DIV/0!</v>
      </c>
      <c r="AF137" s="334"/>
      <c r="AG137" s="327"/>
      <c r="AH137" s="186" t="e">
        <f>AF137+AF138+AG137-AE137</f>
        <v>#DIV/0!</v>
      </c>
      <c r="AI137" s="4" t="e">
        <f>AH137/(12*(AA137+AA138))*1000</f>
        <v>#DIV/0!</v>
      </c>
      <c r="AJ137" s="5" t="e">
        <f>AI137/AD137</f>
        <v>#DIV/0!</v>
      </c>
      <c r="AK137" s="348">
        <f t="shared" si="43"/>
        <v>0</v>
      </c>
      <c r="AL137" s="9" t="e">
        <f>AF137+AF138+AG137-(AK137+AK138)*AB137*0.012</f>
        <v>#DIV/0!</v>
      </c>
      <c r="AM137" s="4" t="e">
        <f>AL137/(12*(AK137+AK138))*1000</f>
        <v>#DIV/0!</v>
      </c>
      <c r="AN137" s="225" t="e">
        <f>AM137/AD137</f>
        <v>#DIV/0!</v>
      </c>
      <c r="AO137" s="229"/>
      <c r="AP137" s="228" t="e">
        <f>(AO137+AO138)/(12*(AK137+AK138))*1000</f>
        <v>#DIV/0!</v>
      </c>
      <c r="AQ137" s="4" t="e">
        <f>AD137+AM137+AP137</f>
        <v>#DIV/0!</v>
      </c>
      <c r="AR137" s="6" t="e">
        <f>(AM137+AP137)/AD137</f>
        <v>#DIV/0!</v>
      </c>
      <c r="AS137" s="221" t="e">
        <f>AQ137/AD137</f>
        <v>#DIV/0!</v>
      </c>
      <c r="AT137" s="241">
        <f t="shared" si="37"/>
        <v>0</v>
      </c>
      <c r="AU137" s="43">
        <f t="shared" ref="AU137:AU146" si="46">H137+I137</f>
        <v>0</v>
      </c>
      <c r="AV137" s="42"/>
      <c r="AW137" s="44" t="e">
        <f t="shared" si="40"/>
        <v>#DIV/0!</v>
      </c>
      <c r="AX137" s="134"/>
      <c r="AY137" s="344"/>
      <c r="AZ137" s="14" t="e">
        <f>(AT137+AT138+AG137-AX137-AX138)/((AY137+AY138)*12)</f>
        <v>#DIV/0!</v>
      </c>
      <c r="BB137" s="396">
        <f>IF(AF137+AF138+AG137-AX137-AX138&lt;0,AF137+AF138+AG137-AX137-AX138,0)</f>
        <v>0</v>
      </c>
    </row>
    <row r="138" spans="1:54" s="22" customFormat="1" ht="13.5" thickBot="1" x14ac:dyDescent="0.25">
      <c r="A138" s="356"/>
      <c r="B138" s="377"/>
      <c r="C138" s="365" t="s">
        <v>34</v>
      </c>
      <c r="D138" s="153"/>
      <c r="E138" s="262"/>
      <c r="F138" s="141"/>
      <c r="G138" s="141"/>
      <c r="H138" s="141"/>
      <c r="I138" s="141"/>
      <c r="J138" s="141"/>
      <c r="K138" s="141"/>
      <c r="L138" s="141"/>
      <c r="M138" s="141"/>
      <c r="N138" s="141"/>
      <c r="O138" s="141"/>
      <c r="P138" s="87">
        <f t="shared" si="44"/>
        <v>0</v>
      </c>
      <c r="Q138" s="238" t="s">
        <v>71</v>
      </c>
      <c r="R138" s="289" t="s">
        <v>71</v>
      </c>
      <c r="S138" s="180" t="s">
        <v>71</v>
      </c>
      <c r="T138" s="181" t="s">
        <v>71</v>
      </c>
      <c r="U138" s="181" t="s">
        <v>71</v>
      </c>
      <c r="V138" s="82" t="e">
        <f t="shared" si="45"/>
        <v>#DIV/0!</v>
      </c>
      <c r="W138" s="167" t="e">
        <f t="shared" si="41"/>
        <v>#DIV/0!</v>
      </c>
      <c r="X138" s="167" t="e">
        <f t="shared" si="42"/>
        <v>#DIV/0!</v>
      </c>
      <c r="Y138" s="174" t="e">
        <f t="shared" si="35"/>
        <v>#DIV/0!</v>
      </c>
      <c r="Z138" s="282">
        <v>0.05</v>
      </c>
      <c r="AA138" s="314"/>
      <c r="AB138" s="212" t="s">
        <v>71</v>
      </c>
      <c r="AC138" s="185" t="s">
        <v>71</v>
      </c>
      <c r="AD138" s="181" t="s">
        <v>71</v>
      </c>
      <c r="AE138" s="214" t="s">
        <v>71</v>
      </c>
      <c r="AF138" s="335"/>
      <c r="AG138" s="328"/>
      <c r="AH138" s="215" t="s">
        <v>71</v>
      </c>
      <c r="AI138" s="216" t="s">
        <v>71</v>
      </c>
      <c r="AJ138" s="217" t="s">
        <v>71</v>
      </c>
      <c r="AK138" s="218">
        <f t="shared" si="43"/>
        <v>0</v>
      </c>
      <c r="AL138" s="215" t="s">
        <v>71</v>
      </c>
      <c r="AM138" s="216" t="s">
        <v>71</v>
      </c>
      <c r="AN138" s="226" t="s">
        <v>71</v>
      </c>
      <c r="AO138" s="248"/>
      <c r="AP138" s="215" t="s">
        <v>71</v>
      </c>
      <c r="AQ138" s="215" t="s">
        <v>71</v>
      </c>
      <c r="AR138" s="216" t="s">
        <v>71</v>
      </c>
      <c r="AS138" s="222" t="s">
        <v>71</v>
      </c>
      <c r="AT138" s="242">
        <f t="shared" si="37"/>
        <v>0</v>
      </c>
      <c r="AU138" s="56">
        <f t="shared" si="46"/>
        <v>0</v>
      </c>
      <c r="AV138" s="55"/>
      <c r="AW138" s="57" t="e">
        <f t="shared" si="40"/>
        <v>#DIV/0!</v>
      </c>
      <c r="AX138" s="136"/>
      <c r="AY138" s="345"/>
      <c r="AZ138" s="67"/>
      <c r="BB138" s="394"/>
    </row>
    <row r="139" spans="1:54" s="22" customFormat="1" x14ac:dyDescent="0.2">
      <c r="A139" s="358"/>
      <c r="B139" s="380"/>
      <c r="C139" s="364" t="s">
        <v>33</v>
      </c>
      <c r="D139" s="344"/>
      <c r="E139" s="259"/>
      <c r="F139" s="135"/>
      <c r="G139" s="135"/>
      <c r="H139" s="135"/>
      <c r="I139" s="135"/>
      <c r="J139" s="135"/>
      <c r="K139" s="135"/>
      <c r="L139" s="135"/>
      <c r="M139" s="135"/>
      <c r="N139" s="135"/>
      <c r="O139" s="135"/>
      <c r="P139" s="88">
        <f t="shared" si="44"/>
        <v>0</v>
      </c>
      <c r="Q139" s="240">
        <f>P139+P140</f>
        <v>0</v>
      </c>
      <c r="R139" s="298"/>
      <c r="S139" s="205"/>
      <c r="T139" s="178"/>
      <c r="U139" s="170">
        <f>Q139-R139-S139-T139</f>
        <v>0</v>
      </c>
      <c r="V139" s="83" t="e">
        <f t="shared" si="45"/>
        <v>#DIV/0!</v>
      </c>
      <c r="W139" s="164" t="e">
        <f t="shared" si="41"/>
        <v>#DIV/0!</v>
      </c>
      <c r="X139" s="164" t="e">
        <f t="shared" si="42"/>
        <v>#DIV/0!</v>
      </c>
      <c r="Y139" s="172" t="e">
        <f t="shared" si="35"/>
        <v>#DIV/0!</v>
      </c>
      <c r="Z139" s="279">
        <v>0.1</v>
      </c>
      <c r="AA139" s="311"/>
      <c r="AB139" s="210" t="e">
        <f>R139/(12*(D139-E139+D140-E140))*1000+((Z139)*(F139+0.85*(G139+L139+M139))+(Z140)*(F140+0.85*(G140+L140+M140)))/(12*(D139+D140))*1000</f>
        <v>#DIV/0!</v>
      </c>
      <c r="AC139" s="184" t="e">
        <f>AB139-AD139</f>
        <v>#DIV/0!</v>
      </c>
      <c r="AD139" s="211" t="e">
        <f>(H139+H140+I139+I140)/(12*(D139+D140))*1000</f>
        <v>#DIV/0!</v>
      </c>
      <c r="AE139" s="77" t="e">
        <f>(AA139+AA140)*AB139*0.012</f>
        <v>#DIV/0!</v>
      </c>
      <c r="AF139" s="334"/>
      <c r="AG139" s="327"/>
      <c r="AH139" s="186" t="e">
        <f>AF139+AF140+AG139-AE139</f>
        <v>#DIV/0!</v>
      </c>
      <c r="AI139" s="4" t="e">
        <f>AH139/(12*(AA139+AA140))*1000</f>
        <v>#DIV/0!</v>
      </c>
      <c r="AJ139" s="5" t="e">
        <f>AI139/AD139</f>
        <v>#DIV/0!</v>
      </c>
      <c r="AK139" s="348">
        <f t="shared" si="43"/>
        <v>0</v>
      </c>
      <c r="AL139" s="9" t="e">
        <f>AF139+AF140+AG139-(AK139+AK140)*AB139*0.012</f>
        <v>#DIV/0!</v>
      </c>
      <c r="AM139" s="4" t="e">
        <f>AL139/(12*(AK139+AK140))*1000</f>
        <v>#DIV/0!</v>
      </c>
      <c r="AN139" s="225" t="e">
        <f>AM139/AD139</f>
        <v>#DIV/0!</v>
      </c>
      <c r="AO139" s="229"/>
      <c r="AP139" s="228" t="e">
        <f>(AO139+AO140)/(12*(AK139+AK140))*1000</f>
        <v>#DIV/0!</v>
      </c>
      <c r="AQ139" s="4" t="e">
        <f>AD139+AM139+AP139</f>
        <v>#DIV/0!</v>
      </c>
      <c r="AR139" s="6" t="e">
        <f>(AM139+AP139)/AD139</f>
        <v>#DIV/0!</v>
      </c>
      <c r="AS139" s="221" t="e">
        <f>AQ139/AD139</f>
        <v>#DIV/0!</v>
      </c>
      <c r="AT139" s="241">
        <f t="shared" si="37"/>
        <v>0</v>
      </c>
      <c r="AU139" s="46">
        <f t="shared" si="46"/>
        <v>0</v>
      </c>
      <c r="AV139" s="45"/>
      <c r="AW139" s="47" t="e">
        <f t="shared" si="40"/>
        <v>#DIV/0!</v>
      </c>
      <c r="AX139" s="138"/>
      <c r="AY139" s="152"/>
      <c r="AZ139" s="14" t="e">
        <f>(AT139+AT140+AG139-AX139-AX140)/((AY139+AY140)*12)</f>
        <v>#DIV/0!</v>
      </c>
      <c r="BB139" s="396">
        <f>IF(AF139+AF140+AG139-AX139-AX140&lt;0,AF139+AF140+AG139-AX139-AX140,0)</f>
        <v>0</v>
      </c>
    </row>
    <row r="140" spans="1:54" s="22" customFormat="1" ht="13.5" thickBot="1" x14ac:dyDescent="0.25">
      <c r="A140" s="359"/>
      <c r="B140" s="380"/>
      <c r="C140" s="367" t="s">
        <v>34</v>
      </c>
      <c r="D140" s="345"/>
      <c r="E140" s="260"/>
      <c r="F140" s="137"/>
      <c r="G140" s="137"/>
      <c r="H140" s="137"/>
      <c r="I140" s="137"/>
      <c r="J140" s="137"/>
      <c r="K140" s="137"/>
      <c r="L140" s="137"/>
      <c r="M140" s="137"/>
      <c r="N140" s="137"/>
      <c r="O140" s="137"/>
      <c r="P140" s="119">
        <f t="shared" si="44"/>
        <v>0</v>
      </c>
      <c r="Q140" s="238" t="s">
        <v>71</v>
      </c>
      <c r="R140" s="289" t="s">
        <v>71</v>
      </c>
      <c r="S140" s="180" t="s">
        <v>71</v>
      </c>
      <c r="T140" s="181" t="s">
        <v>71</v>
      </c>
      <c r="U140" s="181" t="s">
        <v>71</v>
      </c>
      <c r="V140" s="80" t="e">
        <f t="shared" si="45"/>
        <v>#DIV/0!</v>
      </c>
      <c r="W140" s="165" t="e">
        <f t="shared" si="41"/>
        <v>#DIV/0!</v>
      </c>
      <c r="X140" s="165" t="e">
        <f t="shared" si="42"/>
        <v>#DIV/0!</v>
      </c>
      <c r="Y140" s="171" t="e">
        <f t="shared" si="35"/>
        <v>#DIV/0!</v>
      </c>
      <c r="Z140" s="280">
        <v>0.05</v>
      </c>
      <c r="AA140" s="312"/>
      <c r="AB140" s="212" t="s">
        <v>71</v>
      </c>
      <c r="AC140" s="185" t="s">
        <v>71</v>
      </c>
      <c r="AD140" s="181" t="s">
        <v>71</v>
      </c>
      <c r="AE140" s="214" t="s">
        <v>71</v>
      </c>
      <c r="AF140" s="335"/>
      <c r="AG140" s="328"/>
      <c r="AH140" s="215" t="s">
        <v>71</v>
      </c>
      <c r="AI140" s="216" t="s">
        <v>71</v>
      </c>
      <c r="AJ140" s="217" t="s">
        <v>71</v>
      </c>
      <c r="AK140" s="218">
        <f t="shared" si="43"/>
        <v>0</v>
      </c>
      <c r="AL140" s="215" t="s">
        <v>71</v>
      </c>
      <c r="AM140" s="216" t="s">
        <v>71</v>
      </c>
      <c r="AN140" s="226" t="s">
        <v>71</v>
      </c>
      <c r="AO140" s="248"/>
      <c r="AP140" s="215" t="s">
        <v>71</v>
      </c>
      <c r="AQ140" s="215" t="s">
        <v>71</v>
      </c>
      <c r="AR140" s="216" t="s">
        <v>71</v>
      </c>
      <c r="AS140" s="222" t="s">
        <v>71</v>
      </c>
      <c r="AT140" s="242">
        <f t="shared" si="37"/>
        <v>0</v>
      </c>
      <c r="AU140" s="56">
        <f t="shared" si="46"/>
        <v>0</v>
      </c>
      <c r="AV140" s="55"/>
      <c r="AW140" s="57" t="e">
        <f t="shared" si="40"/>
        <v>#DIV/0!</v>
      </c>
      <c r="AX140" s="136"/>
      <c r="AY140" s="345"/>
      <c r="AZ140" s="67"/>
      <c r="BB140" s="394"/>
    </row>
    <row r="141" spans="1:54" s="22" customFormat="1" x14ac:dyDescent="0.2">
      <c r="A141" s="360"/>
      <c r="B141" s="376"/>
      <c r="C141" s="366" t="s">
        <v>33</v>
      </c>
      <c r="D141" s="152"/>
      <c r="E141" s="261"/>
      <c r="F141" s="139"/>
      <c r="G141" s="139"/>
      <c r="H141" s="139"/>
      <c r="I141" s="139"/>
      <c r="J141" s="139"/>
      <c r="K141" s="139"/>
      <c r="L141" s="139"/>
      <c r="M141" s="139"/>
      <c r="N141" s="139"/>
      <c r="O141" s="139"/>
      <c r="P141" s="86">
        <f t="shared" si="44"/>
        <v>0</v>
      </c>
      <c r="Q141" s="157">
        <f>P141+P142</f>
        <v>0</v>
      </c>
      <c r="R141" s="299"/>
      <c r="S141" s="205"/>
      <c r="T141" s="178"/>
      <c r="U141" s="159">
        <f>Q141-R141-S141-T141</f>
        <v>0</v>
      </c>
      <c r="V141" s="81" t="e">
        <f t="shared" si="45"/>
        <v>#DIV/0!</v>
      </c>
      <c r="W141" s="166" t="e">
        <f t="shared" si="41"/>
        <v>#DIV/0!</v>
      </c>
      <c r="X141" s="166" t="e">
        <f t="shared" si="42"/>
        <v>#DIV/0!</v>
      </c>
      <c r="Y141" s="173" t="e">
        <f t="shared" si="35"/>
        <v>#DIV/0!</v>
      </c>
      <c r="Z141" s="281">
        <v>0.1</v>
      </c>
      <c r="AA141" s="313"/>
      <c r="AB141" s="210" t="e">
        <f>R141/(12*(D141-E141+D142-E142))*1000+((Z141)*(F141+0.85*(G141+L141+M141))+(Z142)*(F142+0.85*(G142+L142+M142)))/(12*(D141+D142))*1000</f>
        <v>#DIV/0!</v>
      </c>
      <c r="AC141" s="184" t="e">
        <f>AB141-AD141</f>
        <v>#DIV/0!</v>
      </c>
      <c r="AD141" s="211" t="e">
        <f>(H141+H142+I141+I142)/(12*(D141+D142))*1000</f>
        <v>#DIV/0!</v>
      </c>
      <c r="AE141" s="77" t="e">
        <f>(AA141+AA142)*AB141*0.012</f>
        <v>#DIV/0!</v>
      </c>
      <c r="AF141" s="334"/>
      <c r="AG141" s="327"/>
      <c r="AH141" s="186" t="e">
        <f>AF141+AF142+AG141-AE141</f>
        <v>#DIV/0!</v>
      </c>
      <c r="AI141" s="4" t="e">
        <f>AH141/(12*(AA141+AA142))*1000</f>
        <v>#DIV/0!</v>
      </c>
      <c r="AJ141" s="5" t="e">
        <f>AI141/AD141</f>
        <v>#DIV/0!</v>
      </c>
      <c r="AK141" s="348">
        <f t="shared" si="43"/>
        <v>0</v>
      </c>
      <c r="AL141" s="9" t="e">
        <f>AF141+AF142+AG141-(AK141+AK142)*AB141*0.012</f>
        <v>#DIV/0!</v>
      </c>
      <c r="AM141" s="4" t="e">
        <f>AL141/(12*(AK141+AK142))*1000</f>
        <v>#DIV/0!</v>
      </c>
      <c r="AN141" s="225" t="e">
        <f>AM141/AD141</f>
        <v>#DIV/0!</v>
      </c>
      <c r="AO141" s="229"/>
      <c r="AP141" s="228" t="e">
        <f>(AO141+AO142)/(12*(AK141+AK142))*1000</f>
        <v>#DIV/0!</v>
      </c>
      <c r="AQ141" s="4" t="e">
        <f>AD141+AM141+AP141</f>
        <v>#DIV/0!</v>
      </c>
      <c r="AR141" s="6" t="e">
        <f>(AM141+AP141)/AD141</f>
        <v>#DIV/0!</v>
      </c>
      <c r="AS141" s="221" t="e">
        <f>AQ141/AD141</f>
        <v>#DIV/0!</v>
      </c>
      <c r="AT141" s="241">
        <f t="shared" si="37"/>
        <v>0</v>
      </c>
      <c r="AU141" s="46">
        <f t="shared" si="46"/>
        <v>0</v>
      </c>
      <c r="AV141" s="45"/>
      <c r="AW141" s="47" t="e">
        <f t="shared" si="40"/>
        <v>#DIV/0!</v>
      </c>
      <c r="AX141" s="138"/>
      <c r="AY141" s="152"/>
      <c r="AZ141" s="14" t="e">
        <f>(AT141+AT142+AG141-AX141-AX142)/((AY141+AY142)*12)</f>
        <v>#DIV/0!</v>
      </c>
      <c r="BB141" s="396">
        <f>IF(AF141+AF142+AG141-AX141-AX142&lt;0,AF141+AF142+AG141-AX141-AX142,0)</f>
        <v>0</v>
      </c>
    </row>
    <row r="142" spans="1:54" s="22" customFormat="1" ht="13.5" thickBot="1" x14ac:dyDescent="0.25">
      <c r="A142" s="361"/>
      <c r="B142" s="377"/>
      <c r="C142" s="365" t="s">
        <v>34</v>
      </c>
      <c r="D142" s="153"/>
      <c r="E142" s="262"/>
      <c r="F142" s="141"/>
      <c r="G142" s="141"/>
      <c r="H142" s="141"/>
      <c r="I142" s="141"/>
      <c r="J142" s="141"/>
      <c r="K142" s="141"/>
      <c r="L142" s="141"/>
      <c r="M142" s="141"/>
      <c r="N142" s="141"/>
      <c r="O142" s="141"/>
      <c r="P142" s="87">
        <f t="shared" si="44"/>
        <v>0</v>
      </c>
      <c r="Q142" s="238" t="s">
        <v>71</v>
      </c>
      <c r="R142" s="289" t="s">
        <v>71</v>
      </c>
      <c r="S142" s="180" t="s">
        <v>71</v>
      </c>
      <c r="T142" s="181" t="s">
        <v>71</v>
      </c>
      <c r="U142" s="181" t="s">
        <v>71</v>
      </c>
      <c r="V142" s="82" t="e">
        <f t="shared" si="45"/>
        <v>#DIV/0!</v>
      </c>
      <c r="W142" s="167" t="e">
        <f t="shared" si="41"/>
        <v>#DIV/0!</v>
      </c>
      <c r="X142" s="167" t="e">
        <f t="shared" si="42"/>
        <v>#DIV/0!</v>
      </c>
      <c r="Y142" s="174" t="e">
        <f t="shared" si="35"/>
        <v>#DIV/0!</v>
      </c>
      <c r="Z142" s="282">
        <v>0.05</v>
      </c>
      <c r="AA142" s="314"/>
      <c r="AB142" s="212" t="s">
        <v>71</v>
      </c>
      <c r="AC142" s="185" t="s">
        <v>71</v>
      </c>
      <c r="AD142" s="181" t="s">
        <v>71</v>
      </c>
      <c r="AE142" s="214" t="s">
        <v>71</v>
      </c>
      <c r="AF142" s="335"/>
      <c r="AG142" s="328"/>
      <c r="AH142" s="215" t="s">
        <v>71</v>
      </c>
      <c r="AI142" s="216" t="s">
        <v>71</v>
      </c>
      <c r="AJ142" s="217" t="s">
        <v>71</v>
      </c>
      <c r="AK142" s="218">
        <f t="shared" si="43"/>
        <v>0</v>
      </c>
      <c r="AL142" s="215" t="s">
        <v>71</v>
      </c>
      <c r="AM142" s="216" t="s">
        <v>71</v>
      </c>
      <c r="AN142" s="226" t="s">
        <v>71</v>
      </c>
      <c r="AO142" s="248"/>
      <c r="AP142" s="215" t="s">
        <v>71</v>
      </c>
      <c r="AQ142" s="215" t="s">
        <v>71</v>
      </c>
      <c r="AR142" s="216" t="s">
        <v>71</v>
      </c>
      <c r="AS142" s="222" t="s">
        <v>71</v>
      </c>
      <c r="AT142" s="242">
        <f t="shared" si="37"/>
        <v>0</v>
      </c>
      <c r="AU142" s="59">
        <f t="shared" si="46"/>
        <v>0</v>
      </c>
      <c r="AV142" s="58"/>
      <c r="AW142" s="60" t="e">
        <f t="shared" si="40"/>
        <v>#DIV/0!</v>
      </c>
      <c r="AX142" s="140"/>
      <c r="AY142" s="153"/>
      <c r="AZ142" s="67"/>
      <c r="BB142" s="394"/>
    </row>
    <row r="143" spans="1:54" s="22" customFormat="1" x14ac:dyDescent="0.2">
      <c r="A143" s="360"/>
      <c r="B143" s="376"/>
      <c r="C143" s="366" t="s">
        <v>33</v>
      </c>
      <c r="D143" s="152"/>
      <c r="E143" s="261"/>
      <c r="F143" s="139"/>
      <c r="G143" s="139"/>
      <c r="H143" s="139"/>
      <c r="I143" s="139"/>
      <c r="J143" s="139"/>
      <c r="K143" s="139"/>
      <c r="L143" s="139"/>
      <c r="M143" s="139"/>
      <c r="N143" s="139"/>
      <c r="O143" s="139"/>
      <c r="P143" s="86">
        <f t="shared" si="44"/>
        <v>0</v>
      </c>
      <c r="Q143" s="157">
        <f>P143+P144</f>
        <v>0</v>
      </c>
      <c r="R143" s="299"/>
      <c r="S143" s="205"/>
      <c r="T143" s="178"/>
      <c r="U143" s="159">
        <f>Q143-R143-S143-T143</f>
        <v>0</v>
      </c>
      <c r="V143" s="81" t="e">
        <f t="shared" si="45"/>
        <v>#DIV/0!</v>
      </c>
      <c r="W143" s="166" t="e">
        <f t="shared" si="41"/>
        <v>#DIV/0!</v>
      </c>
      <c r="X143" s="166" t="e">
        <f t="shared" si="42"/>
        <v>#DIV/0!</v>
      </c>
      <c r="Y143" s="173" t="e">
        <f t="shared" si="35"/>
        <v>#DIV/0!</v>
      </c>
      <c r="Z143" s="281">
        <v>0.1</v>
      </c>
      <c r="AA143" s="313"/>
      <c r="AB143" s="210" t="e">
        <f>R143/(12*(D143-E143+D144-E144))*1000+((Z143)*(F143+0.85*(G143+L143+M143))+(Z144)*(F144+0.85*(G144+L144+M144)))/(12*(D143+D144))*1000</f>
        <v>#DIV/0!</v>
      </c>
      <c r="AC143" s="184" t="e">
        <f>AB143-AD143</f>
        <v>#DIV/0!</v>
      </c>
      <c r="AD143" s="211" t="e">
        <f>(H143+H144+I143+I144)/(12*(D143+D144))*1000</f>
        <v>#DIV/0!</v>
      </c>
      <c r="AE143" s="77" t="e">
        <f>(AA143+AA144)*AB143*0.012</f>
        <v>#DIV/0!</v>
      </c>
      <c r="AF143" s="334"/>
      <c r="AG143" s="327"/>
      <c r="AH143" s="186" t="e">
        <f>AF143+AF144+AG143-AE143</f>
        <v>#DIV/0!</v>
      </c>
      <c r="AI143" s="4" t="e">
        <f>AH143/(12*(AA143+AA144))*1000</f>
        <v>#DIV/0!</v>
      </c>
      <c r="AJ143" s="5" t="e">
        <f>AI143/AD143</f>
        <v>#DIV/0!</v>
      </c>
      <c r="AK143" s="348">
        <f t="shared" si="43"/>
        <v>0</v>
      </c>
      <c r="AL143" s="9" t="e">
        <f>AF143+AF144+AG143-(AK143+AK144)*AB143*0.012</f>
        <v>#DIV/0!</v>
      </c>
      <c r="AM143" s="4" t="e">
        <f>AL143/(12*(AK143+AK144))*1000</f>
        <v>#DIV/0!</v>
      </c>
      <c r="AN143" s="225" t="e">
        <f>AM143/AD143</f>
        <v>#DIV/0!</v>
      </c>
      <c r="AO143" s="229"/>
      <c r="AP143" s="228" t="e">
        <f>(AO143+AO144)/(12*(AK143+AK144))*1000</f>
        <v>#DIV/0!</v>
      </c>
      <c r="AQ143" s="4" t="e">
        <f>AD143+AM143+AP143</f>
        <v>#DIV/0!</v>
      </c>
      <c r="AR143" s="6" t="e">
        <f>(AM143+AP143)/AD143</f>
        <v>#DIV/0!</v>
      </c>
      <c r="AS143" s="221" t="e">
        <f>AQ143/AD143</f>
        <v>#DIV/0!</v>
      </c>
      <c r="AT143" s="241">
        <f t="shared" si="37"/>
        <v>0</v>
      </c>
      <c r="AU143" s="46">
        <f t="shared" si="46"/>
        <v>0</v>
      </c>
      <c r="AV143" s="45"/>
      <c r="AW143" s="47" t="e">
        <f t="shared" si="40"/>
        <v>#DIV/0!</v>
      </c>
      <c r="AX143" s="138"/>
      <c r="AY143" s="152"/>
      <c r="AZ143" s="14" t="e">
        <f>(AT143+AT144+AG143-AX143-AX144)/((AY143+AY144)*12)</f>
        <v>#DIV/0!</v>
      </c>
      <c r="BB143" s="396">
        <f>IF(AF143+AF144+AG143-AX143-AX144&lt;0,AF143+AF144+AG143-AX143-AX144,0)</f>
        <v>0</v>
      </c>
    </row>
    <row r="144" spans="1:54" s="22" customFormat="1" ht="13.5" thickBot="1" x14ac:dyDescent="0.25">
      <c r="A144" s="361"/>
      <c r="B144" s="377"/>
      <c r="C144" s="365" t="s">
        <v>34</v>
      </c>
      <c r="D144" s="153"/>
      <c r="E144" s="262"/>
      <c r="F144" s="141"/>
      <c r="G144" s="141"/>
      <c r="H144" s="141"/>
      <c r="I144" s="141"/>
      <c r="J144" s="141"/>
      <c r="K144" s="141"/>
      <c r="L144" s="141"/>
      <c r="M144" s="141"/>
      <c r="N144" s="141"/>
      <c r="O144" s="141"/>
      <c r="P144" s="87">
        <f t="shared" si="44"/>
        <v>0</v>
      </c>
      <c r="Q144" s="238" t="s">
        <v>71</v>
      </c>
      <c r="R144" s="289" t="s">
        <v>71</v>
      </c>
      <c r="S144" s="180" t="s">
        <v>71</v>
      </c>
      <c r="T144" s="181" t="s">
        <v>71</v>
      </c>
      <c r="U144" s="181" t="s">
        <v>71</v>
      </c>
      <c r="V144" s="82" t="e">
        <f t="shared" si="45"/>
        <v>#DIV/0!</v>
      </c>
      <c r="W144" s="167" t="e">
        <f t="shared" si="41"/>
        <v>#DIV/0!</v>
      </c>
      <c r="X144" s="167" t="e">
        <f t="shared" si="42"/>
        <v>#DIV/0!</v>
      </c>
      <c r="Y144" s="174" t="e">
        <f t="shared" si="35"/>
        <v>#DIV/0!</v>
      </c>
      <c r="Z144" s="282">
        <v>0.05</v>
      </c>
      <c r="AA144" s="314"/>
      <c r="AB144" s="212" t="s">
        <v>71</v>
      </c>
      <c r="AC144" s="185" t="s">
        <v>71</v>
      </c>
      <c r="AD144" s="181" t="s">
        <v>71</v>
      </c>
      <c r="AE144" s="214" t="s">
        <v>71</v>
      </c>
      <c r="AF144" s="335"/>
      <c r="AG144" s="328"/>
      <c r="AH144" s="215" t="s">
        <v>71</v>
      </c>
      <c r="AI144" s="216" t="s">
        <v>71</v>
      </c>
      <c r="AJ144" s="217" t="s">
        <v>71</v>
      </c>
      <c r="AK144" s="218">
        <f t="shared" si="43"/>
        <v>0</v>
      </c>
      <c r="AL144" s="215" t="s">
        <v>71</v>
      </c>
      <c r="AM144" s="216" t="s">
        <v>71</v>
      </c>
      <c r="AN144" s="226" t="s">
        <v>71</v>
      </c>
      <c r="AO144" s="248"/>
      <c r="AP144" s="215" t="s">
        <v>71</v>
      </c>
      <c r="AQ144" s="215" t="s">
        <v>71</v>
      </c>
      <c r="AR144" s="216" t="s">
        <v>71</v>
      </c>
      <c r="AS144" s="222" t="s">
        <v>71</v>
      </c>
      <c r="AT144" s="242">
        <f t="shared" si="37"/>
        <v>0</v>
      </c>
      <c r="AU144" s="59">
        <f t="shared" si="46"/>
        <v>0</v>
      </c>
      <c r="AV144" s="58"/>
      <c r="AW144" s="60" t="e">
        <f t="shared" si="40"/>
        <v>#DIV/0!</v>
      </c>
      <c r="AX144" s="140"/>
      <c r="AY144" s="153"/>
      <c r="AZ144" s="67"/>
      <c r="BB144" s="394"/>
    </row>
    <row r="145" spans="1:54" s="22" customFormat="1" x14ac:dyDescent="0.2">
      <c r="A145" s="360"/>
      <c r="B145" s="378"/>
      <c r="C145" s="366" t="s">
        <v>33</v>
      </c>
      <c r="D145" s="347"/>
      <c r="E145" s="264"/>
      <c r="F145" s="145"/>
      <c r="G145" s="145"/>
      <c r="H145" s="145"/>
      <c r="I145" s="145"/>
      <c r="J145" s="145"/>
      <c r="K145" s="145"/>
      <c r="L145" s="145"/>
      <c r="M145" s="145"/>
      <c r="N145" s="145"/>
      <c r="O145" s="145"/>
      <c r="P145" s="86">
        <f t="shared" si="44"/>
        <v>0</v>
      </c>
      <c r="Q145" s="157">
        <f>P145+P146</f>
        <v>0</v>
      </c>
      <c r="R145" s="300"/>
      <c r="S145" s="205"/>
      <c r="T145" s="178"/>
      <c r="U145" s="159">
        <f>Q145-R145-S145-T145</f>
        <v>0</v>
      </c>
      <c r="V145" s="81" t="e">
        <f t="shared" si="45"/>
        <v>#DIV/0!</v>
      </c>
      <c r="W145" s="166" t="e">
        <f t="shared" si="41"/>
        <v>#DIV/0!</v>
      </c>
      <c r="X145" s="166" t="e">
        <f t="shared" si="42"/>
        <v>#DIV/0!</v>
      </c>
      <c r="Y145" s="173" t="e">
        <f t="shared" si="35"/>
        <v>#DIV/0!</v>
      </c>
      <c r="Z145" s="281">
        <v>0.1</v>
      </c>
      <c r="AA145" s="313"/>
      <c r="AB145" s="210" t="e">
        <f>R145/(12*(D145-E145+D146-E146))*1000+((Z145)*(F145+0.85*(G145+L145+M145))+(Z146)*(F146+0.85*(G146+L146+M146)))/(12*(D145+D146))*1000</f>
        <v>#DIV/0!</v>
      </c>
      <c r="AC145" s="184" t="e">
        <f>AB145-AD145</f>
        <v>#DIV/0!</v>
      </c>
      <c r="AD145" s="211" t="e">
        <f>(H145+H146+I145+I146)/(12*(D145+D146))*1000</f>
        <v>#DIV/0!</v>
      </c>
      <c r="AE145" s="77" t="e">
        <f>(AA145+AA146)*AB145*0.012</f>
        <v>#DIV/0!</v>
      </c>
      <c r="AF145" s="334"/>
      <c r="AG145" s="327"/>
      <c r="AH145" s="186" t="e">
        <f>AF145+AF146+AG145-AE145</f>
        <v>#DIV/0!</v>
      </c>
      <c r="AI145" s="4" t="e">
        <f>AH145/(12*(AA145+AA146))*1000</f>
        <v>#DIV/0!</v>
      </c>
      <c r="AJ145" s="5" t="e">
        <f>AI145/AD145</f>
        <v>#DIV/0!</v>
      </c>
      <c r="AK145" s="348">
        <f t="shared" si="43"/>
        <v>0</v>
      </c>
      <c r="AL145" s="9" t="e">
        <f>AF145+AF146+AG145-(AK145+AK146)*AB145*0.012</f>
        <v>#DIV/0!</v>
      </c>
      <c r="AM145" s="4" t="e">
        <f>AL145/(12*(AK145+AK146))*1000</f>
        <v>#DIV/0!</v>
      </c>
      <c r="AN145" s="225" t="e">
        <f>AM145/AD145</f>
        <v>#DIV/0!</v>
      </c>
      <c r="AO145" s="229"/>
      <c r="AP145" s="228" t="e">
        <f>(AO145+AO146)/(12*(AK145+AK146))*1000</f>
        <v>#DIV/0!</v>
      </c>
      <c r="AQ145" s="4" t="e">
        <f>AD145+AM145+AP145</f>
        <v>#DIV/0!</v>
      </c>
      <c r="AR145" s="6" t="e">
        <f>(AM145+AP145)/AD145</f>
        <v>#DIV/0!</v>
      </c>
      <c r="AS145" s="221" t="e">
        <f>AQ145/AD145</f>
        <v>#DIV/0!</v>
      </c>
      <c r="AT145" s="241">
        <f t="shared" si="37"/>
        <v>0</v>
      </c>
      <c r="AU145" s="46">
        <f t="shared" si="46"/>
        <v>0</v>
      </c>
      <c r="AV145" s="45"/>
      <c r="AW145" s="47" t="e">
        <f t="shared" si="40"/>
        <v>#DIV/0!</v>
      </c>
      <c r="AX145" s="144"/>
      <c r="AY145" s="347"/>
      <c r="AZ145" s="14" t="e">
        <f>(AT145+AT146+AG145-AX145-AX146)/((AY145+AY146)*12)</f>
        <v>#DIV/0!</v>
      </c>
      <c r="BB145" s="396">
        <f>IF(AF145+AF146+AG145-AX145-AX146&lt;0,AF145+AF146+AG145-AX145-AX146,0)</f>
        <v>0</v>
      </c>
    </row>
    <row r="146" spans="1:54" s="22" customFormat="1" ht="13.5" thickBot="1" x14ac:dyDescent="0.25">
      <c r="A146" s="361"/>
      <c r="B146" s="379"/>
      <c r="C146" s="365" t="s">
        <v>34</v>
      </c>
      <c r="D146" s="153"/>
      <c r="E146" s="262"/>
      <c r="F146" s="141"/>
      <c r="G146" s="141"/>
      <c r="H146" s="141"/>
      <c r="I146" s="141"/>
      <c r="J146" s="141"/>
      <c r="K146" s="141"/>
      <c r="L146" s="141"/>
      <c r="M146" s="141"/>
      <c r="N146" s="141"/>
      <c r="O146" s="141"/>
      <c r="P146" s="87">
        <f t="shared" si="44"/>
        <v>0</v>
      </c>
      <c r="Q146" s="238" t="s">
        <v>71</v>
      </c>
      <c r="R146" s="289" t="s">
        <v>71</v>
      </c>
      <c r="S146" s="180" t="s">
        <v>71</v>
      </c>
      <c r="T146" s="181" t="s">
        <v>71</v>
      </c>
      <c r="U146" s="181" t="s">
        <v>71</v>
      </c>
      <c r="V146" s="82" t="e">
        <f t="shared" si="45"/>
        <v>#DIV/0!</v>
      </c>
      <c r="W146" s="167" t="e">
        <f t="shared" si="41"/>
        <v>#DIV/0!</v>
      </c>
      <c r="X146" s="167" t="e">
        <f t="shared" si="42"/>
        <v>#DIV/0!</v>
      </c>
      <c r="Y146" s="174" t="e">
        <f t="shared" si="35"/>
        <v>#DIV/0!</v>
      </c>
      <c r="Z146" s="282">
        <v>0.05</v>
      </c>
      <c r="AA146" s="314"/>
      <c r="AB146" s="212" t="s">
        <v>71</v>
      </c>
      <c r="AC146" s="185" t="s">
        <v>71</v>
      </c>
      <c r="AD146" s="181" t="s">
        <v>71</v>
      </c>
      <c r="AE146" s="214" t="s">
        <v>71</v>
      </c>
      <c r="AF146" s="335"/>
      <c r="AG146" s="328"/>
      <c r="AH146" s="215" t="s">
        <v>71</v>
      </c>
      <c r="AI146" s="216" t="s">
        <v>71</v>
      </c>
      <c r="AJ146" s="217" t="s">
        <v>71</v>
      </c>
      <c r="AK146" s="218">
        <f t="shared" si="43"/>
        <v>0</v>
      </c>
      <c r="AL146" s="215" t="s">
        <v>71</v>
      </c>
      <c r="AM146" s="216" t="s">
        <v>71</v>
      </c>
      <c r="AN146" s="226" t="s">
        <v>71</v>
      </c>
      <c r="AO146" s="248"/>
      <c r="AP146" s="215" t="s">
        <v>71</v>
      </c>
      <c r="AQ146" s="215" t="s">
        <v>71</v>
      </c>
      <c r="AR146" s="216" t="s">
        <v>71</v>
      </c>
      <c r="AS146" s="222" t="s">
        <v>71</v>
      </c>
      <c r="AT146" s="242">
        <f>AF146+AO146</f>
        <v>0</v>
      </c>
      <c r="AU146" s="59">
        <f t="shared" si="46"/>
        <v>0</v>
      </c>
      <c r="AV146" s="58"/>
      <c r="AW146" s="60" t="e">
        <f t="shared" si="40"/>
        <v>#DIV/0!</v>
      </c>
      <c r="AX146" s="140"/>
      <c r="AY146" s="153"/>
      <c r="AZ146" s="67"/>
      <c r="BB146" s="394"/>
    </row>
    <row r="147" spans="1:54" s="22" customFormat="1" ht="17.25" customHeight="1" x14ac:dyDescent="0.2">
      <c r="A147" s="38"/>
      <c r="B147" s="321" t="s">
        <v>91</v>
      </c>
      <c r="D147" s="150">
        <f t="shared" ref="D147:T147" si="47">SUM(D5:D146)</f>
        <v>0</v>
      </c>
      <c r="E147" s="108">
        <f t="shared" si="47"/>
        <v>0</v>
      </c>
      <c r="F147" s="150">
        <f t="shared" si="47"/>
        <v>0</v>
      </c>
      <c r="G147" s="150">
        <f t="shared" si="47"/>
        <v>0</v>
      </c>
      <c r="H147" s="150">
        <f t="shared" si="47"/>
        <v>0</v>
      </c>
      <c r="I147" s="150">
        <f t="shared" si="47"/>
        <v>0</v>
      </c>
      <c r="J147" s="150">
        <f t="shared" si="47"/>
        <v>0</v>
      </c>
      <c r="K147" s="150">
        <f t="shared" si="47"/>
        <v>0</v>
      </c>
      <c r="L147" s="251">
        <f t="shared" si="47"/>
        <v>0</v>
      </c>
      <c r="M147" s="150">
        <f t="shared" si="47"/>
        <v>0</v>
      </c>
      <c r="N147" s="150">
        <f t="shared" si="47"/>
        <v>0</v>
      </c>
      <c r="O147" s="150">
        <f t="shared" si="47"/>
        <v>0</v>
      </c>
      <c r="P147" s="108">
        <f t="shared" si="47"/>
        <v>0</v>
      </c>
      <c r="Q147" s="108">
        <f t="shared" si="47"/>
        <v>0</v>
      </c>
      <c r="R147" s="301">
        <f t="shared" si="47"/>
        <v>0</v>
      </c>
      <c r="S147" s="250">
        <f t="shared" si="47"/>
        <v>0</v>
      </c>
      <c r="T147" s="250">
        <f t="shared" si="47"/>
        <v>0</v>
      </c>
      <c r="U147" s="105"/>
      <c r="Y147" s="197"/>
      <c r="Z147" s="284"/>
      <c r="AA147" s="102">
        <f>SUM(AA5:AA146)</f>
        <v>0</v>
      </c>
      <c r="AE147" s="40"/>
      <c r="AF147" s="330">
        <f>SUM(AF5:AF146)</f>
        <v>0</v>
      </c>
      <c r="AG147" s="330">
        <f>SUM(AG5:AG146)</f>
        <v>0</v>
      </c>
      <c r="AK147" s="151">
        <f>SUM(AK5:AK146)</f>
        <v>0</v>
      </c>
      <c r="AO147" s="151">
        <f>SUM(AO5:AO146)</f>
        <v>0</v>
      </c>
      <c r="AT147" s="40">
        <f>SUM(AT5:AT146)</f>
        <v>0</v>
      </c>
      <c r="AU147" s="40">
        <f>SUM(AU5:AU146)</f>
        <v>0</v>
      </c>
      <c r="AV147" s="50"/>
      <c r="AX147" s="40">
        <f>SUM(AX5:AX146)</f>
        <v>0</v>
      </c>
      <c r="AY147" s="40">
        <f>SUM(AY5:AY146)</f>
        <v>0</v>
      </c>
    </row>
    <row r="148" spans="1:54" s="22" customFormat="1" thickBot="1" x14ac:dyDescent="0.25">
      <c r="A148" s="38"/>
      <c r="B148" s="322"/>
      <c r="D148" s="150"/>
      <c r="E148" s="150"/>
      <c r="F148" s="150"/>
      <c r="G148" s="150"/>
      <c r="H148" s="150"/>
      <c r="I148" s="150"/>
      <c r="J148" s="150"/>
      <c r="K148" s="150"/>
      <c r="L148" s="251"/>
      <c r="M148" s="150"/>
      <c r="N148" s="150"/>
      <c r="O148" s="150"/>
      <c r="P148" s="108"/>
      <c r="Q148" s="105"/>
      <c r="R148" s="302"/>
      <c r="T148" s="102"/>
      <c r="U148" s="105"/>
      <c r="Y148" s="197"/>
      <c r="Z148" s="284"/>
      <c r="AE148" s="40"/>
      <c r="AF148" s="288"/>
      <c r="AG148" s="287"/>
      <c r="AV148" s="50"/>
    </row>
    <row r="149" spans="1:54" x14ac:dyDescent="0.2">
      <c r="A149"/>
      <c r="B149" s="323" t="s">
        <v>92</v>
      </c>
      <c r="C149" s="99" t="s">
        <v>33</v>
      </c>
      <c r="D149" s="150">
        <f t="shared" ref="D149:P149" si="48">SUMIF($C$5:$C$146,"PED",D$5:D$146)</f>
        <v>0</v>
      </c>
      <c r="E149" s="108">
        <f t="shared" si="48"/>
        <v>0</v>
      </c>
      <c r="F149" s="150">
        <f t="shared" si="48"/>
        <v>0</v>
      </c>
      <c r="G149" s="150">
        <f t="shared" si="48"/>
        <v>0</v>
      </c>
      <c r="H149" s="150">
        <f t="shared" si="48"/>
        <v>0</v>
      </c>
      <c r="I149" s="150">
        <f t="shared" si="48"/>
        <v>0</v>
      </c>
      <c r="J149" s="150">
        <f t="shared" si="48"/>
        <v>0</v>
      </c>
      <c r="K149" s="150">
        <f t="shared" si="48"/>
        <v>0</v>
      </c>
      <c r="L149" s="150">
        <f t="shared" si="48"/>
        <v>0</v>
      </c>
      <c r="M149" s="150">
        <f t="shared" si="48"/>
        <v>0</v>
      </c>
      <c r="N149" s="150">
        <f t="shared" si="48"/>
        <v>0</v>
      </c>
      <c r="O149" s="150">
        <f t="shared" si="48"/>
        <v>0</v>
      </c>
      <c r="P149" s="108">
        <f t="shared" si="48"/>
        <v>0</v>
      </c>
      <c r="Q149"/>
      <c r="R149" s="303"/>
      <c r="S149" s="121"/>
      <c r="U149"/>
      <c r="Y149" s="198"/>
      <c r="Z149" s="285"/>
      <c r="AA149" s="108">
        <f>SUMIF($C$5:$C$146,"PED",AA$5:AA$146)</f>
        <v>0</v>
      </c>
      <c r="AF149" s="288">
        <f>SUMIF($C$5:$C$146,"PED",AF$5:AF$146)</f>
        <v>0</v>
      </c>
      <c r="AG149" s="288">
        <f>SUMIF($C$5:$C$146,"PED",AG$5:AG$146)</f>
        <v>0</v>
      </c>
      <c r="AK149" s="108">
        <f>SUMIF($C$5:$C$146,"PED",AK$5:AK$146)</f>
        <v>0</v>
      </c>
      <c r="AO149" s="108">
        <f>SUMIF($C$5:$C$146,"PED",AO$5:AO$146)</f>
        <v>0</v>
      </c>
      <c r="AT149" s="40">
        <f>SUMIF($C$5:$C$146,"PED",AT$5:AT$146)</f>
        <v>0</v>
      </c>
      <c r="AU149" s="40">
        <f>SUMIF($C$5:$C$146,"PED",AU$5:AU$146)</f>
        <v>0</v>
      </c>
      <c r="AX149" s="108">
        <f>SUMIF($C$5:$C$146,"PED",AX$5:AX$146)</f>
        <v>0</v>
      </c>
      <c r="AY149" s="108">
        <f>SUMIF($C$5:$C$146,"PED",AY$5:AY$146)</f>
        <v>0</v>
      </c>
    </row>
    <row r="150" spans="1:54" ht="13.5" thickBot="1" x14ac:dyDescent="0.25">
      <c r="A150"/>
      <c r="B150" s="324" t="s">
        <v>92</v>
      </c>
      <c r="C150" s="100" t="s">
        <v>34</v>
      </c>
      <c r="D150" s="150">
        <f t="shared" ref="D150:P150" si="49">SUMIF($C$5:$C$146,"NEPED",D$5:D$146)</f>
        <v>0</v>
      </c>
      <c r="E150" s="108">
        <f t="shared" si="49"/>
        <v>0</v>
      </c>
      <c r="F150" s="150">
        <f t="shared" si="49"/>
        <v>0</v>
      </c>
      <c r="G150" s="150">
        <f t="shared" si="49"/>
        <v>0</v>
      </c>
      <c r="H150" s="150">
        <f t="shared" si="49"/>
        <v>0</v>
      </c>
      <c r="I150" s="150">
        <f t="shared" si="49"/>
        <v>0</v>
      </c>
      <c r="J150" s="150">
        <f t="shared" si="49"/>
        <v>0</v>
      </c>
      <c r="K150" s="150">
        <f t="shared" si="49"/>
        <v>0</v>
      </c>
      <c r="L150" s="150">
        <f t="shared" si="49"/>
        <v>0</v>
      </c>
      <c r="M150" s="150">
        <f t="shared" si="49"/>
        <v>0</v>
      </c>
      <c r="N150" s="150">
        <f t="shared" si="49"/>
        <v>0</v>
      </c>
      <c r="O150" s="150">
        <f t="shared" si="49"/>
        <v>0</v>
      </c>
      <c r="P150" s="108">
        <f t="shared" si="49"/>
        <v>0</v>
      </c>
      <c r="Q150"/>
      <c r="S150" s="103">
        <v>11955.891</v>
      </c>
      <c r="U150"/>
      <c r="Y150" s="198"/>
      <c r="Z150" s="285"/>
      <c r="AA150" s="108">
        <f>SUMIF($C$5:$C$146,"NEPED",AA$5:AA$146)</f>
        <v>0</v>
      </c>
      <c r="AF150" s="288">
        <f>SUMIF($C$5:$C$146,"NEPED",AF$5:AF$146)</f>
        <v>0</v>
      </c>
      <c r="AG150" s="288">
        <f>SUMIF($C$5:$C$146,"NEPED",AG$5:AG$146)</f>
        <v>0</v>
      </c>
      <c r="AK150" s="108">
        <f>SUMIF($C$5:$C$146,"NEPED",AK$5:AK$146)</f>
        <v>0</v>
      </c>
      <c r="AO150" s="108">
        <f>SUMIF($C$5:$C$146,"NEPED",AO$5:AO$146)</f>
        <v>0</v>
      </c>
      <c r="AT150" s="40">
        <f>SUMIF($C$5:$C$146,"NEPED",AT$5:AT$146)</f>
        <v>0</v>
      </c>
      <c r="AU150" s="40">
        <f>SUMIF($C$5:$C$146,"NEPED",AU$5:AU$146)</f>
        <v>0</v>
      </c>
      <c r="AX150" s="108">
        <f>SUMIF($C$5:$C$146,"NEPED",AX$5:AX$146)</f>
        <v>0</v>
      </c>
      <c r="AY150" s="108">
        <f>SUMIF($C$5:$C$146,"NEPED",AY$5:AY$146)</f>
        <v>0</v>
      </c>
    </row>
    <row r="151" spans="1:54" x14ac:dyDescent="0.2">
      <c r="A151"/>
      <c r="D151"/>
      <c r="E151"/>
      <c r="F151"/>
      <c r="G151"/>
      <c r="H151"/>
      <c r="I151"/>
      <c r="J151"/>
      <c r="K151"/>
      <c r="L151"/>
      <c r="M151"/>
      <c r="N151"/>
      <c r="O151"/>
      <c r="P151"/>
      <c r="Q151"/>
      <c r="R151" s="48"/>
      <c r="T151" s="103">
        <f>S150-T147</f>
        <v>11955.891</v>
      </c>
      <c r="U151"/>
      <c r="Y151" s="198"/>
      <c r="Z151" s="285"/>
    </row>
    <row r="152" spans="1:54" x14ac:dyDescent="0.2">
      <c r="A152"/>
      <c r="D152"/>
      <c r="E152"/>
      <c r="F152"/>
      <c r="G152"/>
      <c r="H152"/>
      <c r="I152"/>
      <c r="J152"/>
      <c r="K152"/>
      <c r="L152"/>
      <c r="M152"/>
      <c r="N152"/>
      <c r="O152"/>
      <c r="P152"/>
      <c r="Q152"/>
      <c r="R152" s="48"/>
      <c r="U152"/>
      <c r="Y152" s="198"/>
      <c r="Z152" s="285"/>
    </row>
    <row r="153" spans="1:54" x14ac:dyDescent="0.2">
      <c r="A153"/>
      <c r="D153"/>
      <c r="E153"/>
      <c r="F153"/>
      <c r="G153"/>
      <c r="H153"/>
      <c r="I153"/>
      <c r="J153"/>
      <c r="K153"/>
      <c r="L153"/>
      <c r="M153"/>
      <c r="N153"/>
      <c r="O153"/>
      <c r="P153"/>
      <c r="Q153"/>
      <c r="R153" s="48"/>
      <c r="U153"/>
      <c r="Y153" s="198"/>
      <c r="Z153" s="285"/>
    </row>
  </sheetData>
  <autoFilter ref="C4:AZ153"/>
  <customSheetViews>
    <customSheetView guid="{868BB31A-B62A-4E13-BB0F-634131570483}" scale="90" showPageBreaks="1" showAutoFilter="1" hiddenColumns="1">
      <pane xSplit="3" ySplit="4" topLeftCell="D141" activePane="bottomRight" state="frozen"/>
      <selection pane="bottomRight" activeCell="A5" sqref="A5:B146"/>
      <colBreaks count="29" manualBreakCount="29">
        <brk id="19" max="1048575" man="1"/>
        <brk id="20" max="1048575" man="1"/>
        <brk id="35" max="1048575" man="1"/>
        <brk id="47" max="1048575" man="1"/>
        <brk id="63" max="1048575" man="1"/>
        <brk id="67" max="1048575" man="1"/>
        <brk id="76" max="1048575" man="1"/>
        <brk id="86" max="1048575" man="1"/>
        <brk id="89" max="1048575" man="1"/>
        <brk id="92" max="1048575" man="1"/>
        <brk id="95" max="1048575" man="1"/>
        <brk id="98" max="1048575" man="1"/>
        <brk id="101" max="1048575" man="1"/>
        <brk id="103" max="1048575" man="1"/>
        <brk id="104" max="1048575" man="1"/>
        <brk id="106" max="1048575" man="1"/>
        <brk id="108" max="1048575" man="1"/>
        <brk id="110" max="1048575" man="1"/>
        <brk id="112" max="1048575" man="1"/>
        <brk id="114" max="1048575" man="1"/>
        <brk id="117" max="1048575" man="1"/>
        <brk id="120" max="1048575" man="1"/>
        <brk id="121" max="1048575" man="1"/>
        <brk id="124" max="1048575" man="1"/>
        <brk id="127" max="1048575" man="1"/>
        <brk id="130" max="1048575" man="1"/>
        <brk id="133" max="1048575" man="1"/>
        <brk id="136" max="1048575" man="1"/>
        <brk id="146" max="1048575" man="1"/>
      </colBreaks>
      <pageMargins left="0.78740157480314965" right="0.55118110236220474" top="0.59055118110236227" bottom="0.31496062992125984" header="0.39370078740157483" footer="0.31496062992125984"/>
      <pageSetup paperSize="9" scale="70" orientation="landscape" r:id="rId1"/>
      <headerFooter alignWithMargins="0">
        <oddHeader>&amp;L&amp;"Arial CE,tučné"&amp;11Rekapitulace výsledků zpracování finančních rozvah počtu zaměstnanců a mezd</oddHeader>
        <oddFooter>Stránka &amp;P z &amp;N</oddFooter>
      </headerFooter>
      <autoFilter ref="C4:BJ154"/>
    </customSheetView>
    <customSheetView guid="{D6DB05B1-397F-4DFD-8DE6-12D29C310C44}" scale="90" showPageBreaks="1" showAutoFilter="1" hiddenColumns="1">
      <pane xSplit="3" ySplit="4" topLeftCell="Y95" activePane="bottomRight" state="frozen"/>
      <selection pane="bottomRight" activeCell="AF98" sqref="AF98"/>
      <colBreaks count="29" manualBreakCount="29">
        <brk id="19" max="1048575" man="1"/>
        <brk id="20" max="1048575" man="1"/>
        <brk id="35" max="1048575" man="1"/>
        <brk id="47" max="1048575" man="1"/>
        <brk id="63" max="1048575" man="1"/>
        <brk id="67" max="1048575" man="1"/>
        <brk id="76" max="1048575" man="1"/>
        <brk id="86" max="1048575" man="1"/>
        <brk id="89" max="1048575" man="1"/>
        <brk id="92" max="1048575" man="1"/>
        <brk id="95" max="1048575" man="1"/>
        <brk id="98" max="1048575" man="1"/>
        <brk id="101" max="1048575" man="1"/>
        <brk id="103" max="1048575" man="1"/>
        <brk id="104" max="1048575" man="1"/>
        <brk id="106" max="1048575" man="1"/>
        <brk id="108" max="1048575" man="1"/>
        <brk id="110" max="1048575" man="1"/>
        <brk id="112" max="1048575" man="1"/>
        <brk id="114" max="1048575" man="1"/>
        <brk id="117" max="1048575" man="1"/>
        <brk id="120" max="1048575" man="1"/>
        <brk id="121" max="1048575" man="1"/>
        <brk id="124" max="1048575" man="1"/>
        <brk id="127" max="1048575" man="1"/>
        <brk id="130" max="1048575" man="1"/>
        <brk id="133" max="1048575" man="1"/>
        <brk id="136" max="1048575" man="1"/>
        <brk id="146" max="1048575" man="1"/>
      </colBreaks>
      <pageMargins left="0.78740157480314965" right="0.55118110236220474" top="0.59055118110236227" bottom="0.31496062992125984" header="0.39370078740157483" footer="0.31496062992125984"/>
      <pageSetup paperSize="9" scale="70" orientation="landscape" r:id="rId2"/>
      <headerFooter alignWithMargins="0">
        <oddHeader>&amp;L&amp;"Arial CE,tučné"&amp;11Rekapitulace výsledků zpracování finančních rozvah počtu zaměstnanců a mezd</oddHeader>
        <oddFooter>Stránka &amp;P z &amp;N</oddFooter>
      </headerFooter>
      <autoFilter ref="C4:BJ154"/>
    </customSheetView>
    <customSheetView guid="{648EDD87-2654-4B80-BBE4-7C270B7F7285}" scale="95" showPageBreaks="1" showAutoFilter="1" hiddenColumns="1">
      <pane xSplit="2" ySplit="4" topLeftCell="AV5" activePane="bottomRight" state="frozen"/>
      <selection pane="bottomRight" activeCell="BM6" sqref="BM6"/>
      <colBreaks count="28" manualBreakCount="28">
        <brk id="19" max="1048575" man="1"/>
        <brk id="20" max="1048575" man="1"/>
        <brk id="34" max="1048575" man="1"/>
        <brk id="46" max="1048575" man="1"/>
        <brk id="69" max="1048575" man="1"/>
        <brk id="78" max="1048575" man="1"/>
        <brk id="87" max="1048575" man="1"/>
        <brk id="90" max="1048575" man="1"/>
        <brk id="93" max="1048575" man="1"/>
        <brk id="96" max="1048575" man="1"/>
        <brk id="99" max="1048575" man="1"/>
        <brk id="102" max="1048575" man="1"/>
        <brk id="104" max="1048575" man="1"/>
        <brk id="105" max="1048575" man="1"/>
        <brk id="107" max="1048575" man="1"/>
        <brk id="109" max="1048575" man="1"/>
        <brk id="111" max="1048575" man="1"/>
        <brk id="113" max="1048575" man="1"/>
        <brk id="115" max="1048575" man="1"/>
        <brk id="118" max="1048575" man="1"/>
        <brk id="121" max="1048575" man="1"/>
        <brk id="122" max="1048575" man="1"/>
        <brk id="125" max="1048575" man="1"/>
        <brk id="128" max="1048575" man="1"/>
        <brk id="131" max="1048575" man="1"/>
        <brk id="134" max="1048575" man="1"/>
        <brk id="137" max="1048575" man="1"/>
        <brk id="147" max="1048575" man="1"/>
      </colBreaks>
      <pageMargins left="0.61" right="0.55118110236220474" top="0.59055118110236227" bottom="0.69" header="0.39370078740157483" footer="0.46"/>
      <pageSetup paperSize="9" scale="70" orientation="landscape" r:id="rId3"/>
      <headerFooter alignWithMargins="0">
        <oddHeader>&amp;L&amp;"Arial CE,tučné"&amp;11Rekapitulace výsledků zpracování finančních rozvah počtu zaměstnanců a mezd</oddHeader>
        <oddFooter>Stránka &amp;P z &amp;N</oddFooter>
      </headerFooter>
      <autoFilter ref="C4:BJ154"/>
    </customSheetView>
    <customSheetView guid="{CC19F704-C7A3-4D0D-B65E-971BF5D6AF9C}" scale="90" showPageBreaks="1" showAutoFilter="1">
      <pane xSplit="3" ySplit="4" topLeftCell="Z59" activePane="bottomRight" state="frozen"/>
      <selection pane="bottomRight" activeCell="AF83" sqref="AF83"/>
      <colBreaks count="29" manualBreakCount="29">
        <brk id="19" max="1048575" man="1"/>
        <brk id="20" max="1048575" man="1"/>
        <brk id="34" max="1048575" man="1"/>
        <brk id="46" max="1048575" man="1"/>
        <brk id="62" max="1048575" man="1"/>
        <brk id="66" max="1048575" man="1"/>
        <brk id="75" max="1048575" man="1"/>
        <brk id="84" max="1048575" man="1"/>
        <brk id="87" max="1048575" man="1"/>
        <brk id="90" max="1048575" man="1"/>
        <brk id="93" max="1048575" man="1"/>
        <brk id="96" max="1048575" man="1"/>
        <brk id="99" max="1048575" man="1"/>
        <brk id="101" max="1048575" man="1"/>
        <brk id="102" max="1048575" man="1"/>
        <brk id="104" max="1048575" man="1"/>
        <brk id="106" max="1048575" man="1"/>
        <brk id="108" max="1048575" man="1"/>
        <brk id="110" max="1048575" man="1"/>
        <brk id="112" max="1048575" man="1"/>
        <brk id="115" max="1048575" man="1"/>
        <brk id="118" max="1048575" man="1"/>
        <brk id="119" max="1048575" man="1"/>
        <brk id="122" max="1048575" man="1"/>
        <brk id="125" max="1048575" man="1"/>
        <brk id="128" max="1048575" man="1"/>
        <brk id="131" max="1048575" man="1"/>
        <brk id="134" max="1048575" man="1"/>
        <brk id="144" max="1048575" man="1"/>
      </colBreaks>
      <pageMargins left="0.78740157480314965" right="0.55118110236220474" top="0.59055118110236227" bottom="0.31496062992125984" header="0.39370078740157483" footer="0.31496062992125984"/>
      <pageSetup paperSize="9" scale="70" orientation="landscape" r:id="rId4"/>
      <headerFooter alignWithMargins="0">
        <oddHeader>&amp;L&amp;"Arial CE,tučné"&amp;11Rekapitulace výsledků zpracování finančních rozvah počtu zaměstnanců a mezd</oddHeader>
        <oddFooter>Stránka &amp;P z &amp;N</oddFooter>
      </headerFooter>
      <autoFilter ref="C4:BJ154"/>
    </customSheetView>
    <customSheetView guid="{04917EA0-AEB4-44DB-A74D-B68FB737E1D8}" scale="90" showPageBreaks="1" showAutoFilter="1" hiddenColumns="1">
      <pane xSplit="3" ySplit="4" topLeftCell="D173" activePane="bottomRight" state="frozen"/>
      <selection pane="bottomRight" activeCell="A187" sqref="A187:XFD188"/>
      <colBreaks count="29" manualBreakCount="29">
        <brk id="19" max="1048575" man="1"/>
        <brk id="20" max="1048575" man="1"/>
        <brk id="35" max="1048575" man="1"/>
        <brk id="47" max="1048575" man="1"/>
        <brk id="63" max="1048575" man="1"/>
        <brk id="67" max="1048575" man="1"/>
        <brk id="76" max="1048575" man="1"/>
        <brk id="86" max="1048575" man="1"/>
        <brk id="89" max="1048575" man="1"/>
        <brk id="92" max="1048575" man="1"/>
        <brk id="95" max="1048575" man="1"/>
        <brk id="98" max="1048575" man="1"/>
        <brk id="101" max="1048575" man="1"/>
        <brk id="103" max="1048575" man="1"/>
        <brk id="104" max="1048575" man="1"/>
        <brk id="106" max="1048575" man="1"/>
        <brk id="108" max="1048575" man="1"/>
        <brk id="110" max="1048575" man="1"/>
        <brk id="112" max="1048575" man="1"/>
        <brk id="114" max="1048575" man="1"/>
        <brk id="117" max="1048575" man="1"/>
        <brk id="120" max="1048575" man="1"/>
        <brk id="121" max="1048575" man="1"/>
        <brk id="124" max="1048575" man="1"/>
        <brk id="127" max="1048575" man="1"/>
        <brk id="130" max="1048575" man="1"/>
        <brk id="133" max="1048575" man="1"/>
        <brk id="136" max="1048575" man="1"/>
        <brk id="146" max="1048575" man="1"/>
      </colBreaks>
      <pageMargins left="0.78740157480314965" right="0.55118110236220474" top="0.59055118110236227" bottom="0.31496062992125984" header="0.39370078740157483" footer="0.31496062992125984"/>
      <pageSetup paperSize="9" scale="70" orientation="landscape" r:id="rId5"/>
      <headerFooter alignWithMargins="0">
        <oddHeader>&amp;L&amp;"Arial CE,tučné"&amp;11Rekapitulace výsledků zpracování finančních rozvah počtu zaměstnanců a mezd</oddHeader>
        <oddFooter>Stránka &amp;P z &amp;N</oddFooter>
      </headerFooter>
      <autoFilter ref="C4:BJ177"/>
    </customSheetView>
    <customSheetView guid="{972E7F8C-31AC-4DFF-B689-2F9F300E0209}" scale="90" showPageBreaks="1" showAutoFilter="1">
      <pane xSplit="3" ySplit="4" topLeftCell="AI14" activePane="bottomRight" state="frozen"/>
      <selection pane="bottomRight" activeCell="AX39" sqref="AX39"/>
      <colBreaks count="28" manualBreakCount="28">
        <brk id="19" max="1048575" man="1"/>
        <brk id="34" max="1048575" man="1"/>
        <brk id="46" max="1048575" man="1"/>
        <brk id="62" max="1048575" man="1"/>
        <brk id="66" max="1048575" man="1"/>
        <brk id="75" max="1048575" man="1"/>
        <brk id="84" max="1048575" man="1"/>
        <brk id="87" max="1048575" man="1"/>
        <brk id="90" max="1048575" man="1"/>
        <brk id="93" max="1048575" man="1"/>
        <brk id="96" max="1048575" man="1"/>
        <brk id="99" max="1048575" man="1"/>
        <brk id="101" max="1048575" man="1"/>
        <brk id="102" max="1048575" man="1"/>
        <brk id="104" max="1048575" man="1"/>
        <brk id="106" max="1048575" man="1"/>
        <brk id="108" max="1048575" man="1"/>
        <brk id="110" max="1048575" man="1"/>
        <brk id="112" max="1048575" man="1"/>
        <brk id="115" max="1048575" man="1"/>
        <brk id="118" max="1048575" man="1"/>
        <brk id="119" max="1048575" man="1"/>
        <brk id="122" max="1048575" man="1"/>
        <brk id="125" max="1048575" man="1"/>
        <brk id="128" max="1048575" man="1"/>
        <brk id="131" max="1048575" man="1"/>
        <brk id="134" max="1048575" man="1"/>
        <brk id="144" max="1048575" man="1"/>
      </colBreaks>
      <pageMargins left="0.44" right="0.32" top="0.59055118110236227" bottom="0.56000000000000005" header="0.39370078740157483" footer="0.31496062992125984"/>
      <pageSetup paperSize="9" scale="70" orientation="landscape" r:id="rId6"/>
      <headerFooter alignWithMargins="0">
        <oddHeader>&amp;L&amp;"Arial CE,Tučné"&amp;11Vyhodnocení počtu zaměstnanců a vyplacených mezd v roce 2014, pokrytí výdajů na platy pro r. 2015 normativním rozpočtem</oddHeader>
        <oddFooter>&amp;R&amp;P / &amp;N</oddFooter>
      </headerFooter>
      <autoFilter ref="C4:BJ179"/>
    </customSheetView>
    <customSheetView guid="{FE72A262-5F60-4734-BA37-E1F53DE32186}" scale="90" showPageBreaks="1" showAutoFilter="1">
      <pane xSplit="3" ySplit="4" topLeftCell="CL5" activePane="bottomRight" state="frozen"/>
      <selection pane="bottomRight" activeCell="CQ6" sqref="CQ6"/>
      <colBreaks count="29" manualBreakCount="29">
        <brk id="19" max="1048575" man="1"/>
        <brk id="20" max="1048575" man="1"/>
        <brk id="34" max="1048575" man="1"/>
        <brk id="46" max="1048575" man="1"/>
        <brk id="62" max="1048575" man="1"/>
        <brk id="66" max="1048575" man="1"/>
        <brk id="75" max="1048575" man="1"/>
        <brk id="84" max="1048575" man="1"/>
        <brk id="87" max="1048575" man="1"/>
        <brk id="90" max="1048575" man="1"/>
        <brk id="93" max="1048575" man="1"/>
        <brk id="96" max="1048575" man="1"/>
        <brk id="99" max="1048575" man="1"/>
        <brk id="101" max="1048575" man="1"/>
        <brk id="102" max="1048575" man="1"/>
        <brk id="104" max="1048575" man="1"/>
        <brk id="106" max="1048575" man="1"/>
        <brk id="108" max="1048575" man="1"/>
        <brk id="110" max="1048575" man="1"/>
        <brk id="112" max="1048575" man="1"/>
        <brk id="115" max="1048575" man="1"/>
        <brk id="118" max="1048575" man="1"/>
        <brk id="119" max="1048575" man="1"/>
        <brk id="122" max="1048575" man="1"/>
        <brk id="125" max="1048575" man="1"/>
        <brk id="128" max="1048575" man="1"/>
        <brk id="131" max="1048575" man="1"/>
        <brk id="134" max="1048575" man="1"/>
        <brk id="144" max="1048575" man="1"/>
      </colBreaks>
      <pageMargins left="0.78740157480314965" right="0.55118110236220474" top="0.59055118110236227" bottom="0.31496062992125984" header="0.39370078740157483" footer="0.31496062992125984"/>
      <pageSetup paperSize="9" scale="70" orientation="landscape" r:id="rId7"/>
      <headerFooter alignWithMargins="0">
        <oddHeader>&amp;L&amp;"Arial CE,tučné"&amp;11Rekapitulace výsledků zpracování finančních rozvah počtu zaměstnanců a mezd</oddHeader>
        <oddFooter>Stránka &amp;P z &amp;N</oddFooter>
      </headerFooter>
      <autoFilter ref="C4:BJ179"/>
    </customSheetView>
    <customSheetView guid="{3D139D5F-E81C-49AC-B722-61A6B21833C7}" scale="80" showPageBreaks="1" fitToPage="1">
      <pane xSplit="2" ySplit="4" topLeftCell="AO134" activePane="bottomRight" state="frozen"/>
      <selection pane="bottomRight" activeCell="AU139" sqref="AU137:AU139"/>
      <colBreaks count="33" manualBreakCount="33">
        <brk id="8" max="1048575" man="1"/>
        <brk id="15" max="1048575" man="1"/>
        <brk id="25" max="1048575" man="1"/>
        <brk id="31" max="1048575" man="1"/>
        <brk id="38" max="1048575" man="1"/>
        <brk id="39" max="1048575" man="1"/>
        <brk id="47" max="1048575" man="1"/>
        <brk id="49" max="1048575" man="1"/>
        <brk id="50" max="1048575" man="1"/>
        <brk id="51" max="1048575" man="1"/>
        <brk id="53" max="1048575" man="1"/>
        <brk id="61" max="1048575" man="1"/>
        <brk id="68" max="1048575" man="1"/>
        <brk id="79" max="1048575" man="1"/>
        <brk id="82" max="1048575" man="1"/>
        <brk id="83" max="1048575" man="1"/>
        <brk id="93" max="1048575" man="1"/>
        <brk id="96" max="1048575" man="1"/>
        <brk id="97" max="1048575" man="1"/>
        <brk id="98" max="1048575" man="1"/>
        <brk id="99" max="1048575" man="1"/>
        <brk id="100" max="1048575" man="1"/>
        <brk id="101" max="1048575" man="1"/>
        <brk id="102" max="1048575" man="1"/>
        <brk id="108" max="1048575" man="1"/>
        <brk id="110" max="1048575" man="1"/>
        <brk id="112" max="1048575" man="1"/>
        <brk id="119" max="1048575" man="1"/>
        <brk id="126" max="1048575" man="1"/>
        <brk id="128" max="1048575" man="1"/>
        <brk id="135" max="1048575" man="1"/>
        <brk id="142" max="1048575" man="1"/>
        <brk id="144" max="1048575" man="1"/>
      </colBreaks>
      <pageMargins left="0.78740157480314965" right="0.55118110236220474" top="0.6692913385826772" bottom="0.47244094488188981" header="0.47244094488188981" footer="0.31496062992125984"/>
      <pageSetup paperSize="9" scale="10" orientation="portrait" r:id="rId8"/>
      <headerFooter alignWithMargins="0">
        <oddHeader>&amp;L&amp;"Arial CE,tučné"&amp;11Rekapitulace výsledků zpracování finančních rozvah počtu zaměstnanců a mezd</oddHeader>
        <oddFooter>Stránka &amp;P z &amp;N</oddFooter>
      </headerFooter>
    </customSheetView>
    <customSheetView guid="{21FB03B5-FEC1-457E-9D5D-AEAF28571CD0}" scale="80" showPageBreaks="1" showAutoFilter="1" hiddenColumns="1">
      <pane xSplit="3" ySplit="4" topLeftCell="BV13" activePane="bottomRight" state="frozen"/>
      <selection pane="bottomRight" activeCell="CF46" sqref="CF46"/>
      <colBreaks count="24" manualBreakCount="24">
        <brk id="8" max="1048575" man="1"/>
        <brk id="18" max="1048575" man="1"/>
        <brk id="19" max="1048575" man="1"/>
        <brk id="20" max="1048575" man="1"/>
        <brk id="31" max="1048575" man="1"/>
        <brk id="45" max="1048575" man="1"/>
        <brk id="60" max="1048575" man="1"/>
        <brk id="62" max="1048575" man="1"/>
        <brk id="67" max="1048575" man="1"/>
        <brk id="68" max="1048575" man="1"/>
        <brk id="69" max="1048575" man="1"/>
        <brk id="74" max="1048575" man="1"/>
        <brk id="88" max="1048575" man="1"/>
        <brk id="89" max="1048575" man="1"/>
        <brk id="90" max="1048575" man="1"/>
        <brk id="100" max="1048575" man="1"/>
        <brk id="105" max="1048575" man="1"/>
        <brk id="111" max="1048575" man="1"/>
        <brk id="117" max="1048575" man="1"/>
        <brk id="119" max="1048575" man="1"/>
        <brk id="121" max="1048575" man="1"/>
        <brk id="128" max="1048575" man="1"/>
        <brk id="137" max="1048575" man="1"/>
        <brk id="153" max="1048575" man="1"/>
      </colBreaks>
      <pageMargins left="0.78740157480314965" right="0.55118110236220474" top="0.6692913385826772" bottom="0.55118110236220474" header="0.47244094488188981" footer="0.31496062992125984"/>
      <pageSetup paperSize="9" scale="90" orientation="portrait" r:id="rId9"/>
      <headerFooter alignWithMargins="0">
        <oddHeader>&amp;L&amp;"Arial CE,tučné"&amp;11Rekapitulace výsledků zpracování finančních rozvah počtu zaměstnanců a mezd</oddHeader>
        <oddFooter>Stránka &amp;P z &amp;N</oddFooter>
      </headerFooter>
      <autoFilter ref="BD4:CG186"/>
    </customSheetView>
    <customSheetView guid="{E18F526E-3662-4F2A-832F-18B708A7FC98}" showPageBreaks="1" showAutoFilter="1">
      <pane xSplit="2" ySplit="4" topLeftCell="AH148" activePane="bottomRight" state="frozen"/>
      <selection pane="bottomRight" activeCell="AJ184" sqref="AJ184"/>
      <colBreaks count="35" manualBreakCount="35">
        <brk id="8" max="1048575" man="1"/>
        <brk id="14" max="1048575" man="1"/>
        <brk id="19" max="1048575" man="1"/>
        <brk id="20" max="1048575" man="1"/>
        <brk id="27" max="1048575" man="1"/>
        <brk id="33" max="1048575" man="1"/>
        <brk id="34" max="1048575" man="1"/>
        <brk id="41" max="1048575" man="1"/>
        <brk id="46" max="1048575" man="1"/>
        <brk id="52" max="1048575" man="1"/>
        <brk id="59" max="1048575" man="1"/>
        <brk id="63" max="1048575" man="1"/>
        <brk id="67" max="1048575" man="1"/>
        <brk id="83" max="1048575" man="1"/>
        <brk id="86" max="1048575" man="1"/>
        <brk id="89" max="1048575" man="1"/>
        <brk id="92" max="1048575" man="1"/>
        <brk id="95" max="1048575" man="1"/>
        <brk id="98" max="1048575" man="1"/>
        <brk id="100" max="1048575" man="1"/>
        <brk id="101" max="1048575" man="1"/>
        <brk id="103" max="1048575" man="1"/>
        <brk id="105" max="1048575" man="1"/>
        <brk id="107" max="1048575" man="1"/>
        <brk id="109" max="1048575" man="1"/>
        <brk id="111" max="1048575" man="1"/>
        <brk id="114" max="1048575" man="1"/>
        <brk id="117" max="1048575" man="1"/>
        <brk id="118" max="1048575" man="1"/>
        <brk id="121" max="1048575" man="1"/>
        <brk id="124" max="1048575" man="1"/>
        <brk id="127" max="1048575" man="1"/>
        <brk id="130" max="1048575" man="1"/>
        <brk id="133" max="1048575" man="1"/>
        <brk id="143" max="1048575" man="1"/>
      </colBreaks>
      <pageMargins left="0.78740157480314965" right="0.55118110236220474" top="0.59055118110236227" bottom="0.31496062992125984" header="0.39370078740157483" footer="0.31496062992125984"/>
      <pageSetup paperSize="9" scale="75" orientation="portrait" r:id="rId10"/>
      <headerFooter alignWithMargins="0">
        <oddHeader>&amp;L&amp;"Arial CE,tučné"&amp;11Rekapitulace výsledků zpracování finančních rozvah počtu zaměstnanců a mezd</oddHeader>
        <oddFooter>Stránka &amp;P z &amp;N</oddFooter>
      </headerFooter>
      <autoFilter ref="A2:BQ189">
        <filterColumn colId="3" showButton="0"/>
        <filterColumn colId="4" showButton="0"/>
        <filterColumn colId="5" showButton="0"/>
        <filterColumn colId="6" showButton="0"/>
        <filterColumn colId="7" showButton="0"/>
        <filterColumn colId="8" showButton="0"/>
        <filterColumn colId="9" showButton="0"/>
        <filterColumn colId="10" showButton="0"/>
        <filterColumn colId="11" showButton="0"/>
        <filterColumn colId="12" showButton="0"/>
        <filterColumn colId="13" showButton="0"/>
        <filterColumn colId="14" showButton="0"/>
        <filterColumn colId="15" showButton="0"/>
        <filterColumn colId="16" showButton="0"/>
        <filterColumn colId="17" showButton="0"/>
        <filterColumn colId="18" showButton="0"/>
        <filterColumn colId="19" showButton="0"/>
        <filterColumn colId="22" showButton="0"/>
        <filterColumn colId="23" showButton="0"/>
        <filterColumn colId="24" showButton="0"/>
        <filterColumn colId="25" showButton="0"/>
        <filterColumn colId="26" showButton="0"/>
        <filterColumn colId="27" showButton="0"/>
        <filterColumn colId="28" showButton="0"/>
        <filterColumn colId="29" showButton="0"/>
        <filterColumn colId="30" showButton="0"/>
        <filterColumn colId="31" showButton="0"/>
        <filterColumn colId="34" showButton="0"/>
        <filterColumn colId="35" showButton="0"/>
        <filterColumn colId="36" showButton="0"/>
        <filterColumn colId="37" showButton="0"/>
        <filterColumn colId="38" showButton="0"/>
        <filterColumn colId="39" showButton="0"/>
        <filterColumn colId="40" showButton="0"/>
        <filterColumn colId="41" showButton="0"/>
        <filterColumn colId="42" showButton="0"/>
        <filterColumn colId="43" showButton="0"/>
        <filterColumn colId="44" showButton="0"/>
        <filterColumn colId="45" showButton="0"/>
        <filterColumn colId="46" showButton="0"/>
        <filterColumn colId="47" showButton="0"/>
        <filterColumn colId="53" showButton="0"/>
        <filterColumn colId="54" showButton="0"/>
      </autoFilter>
    </customSheetView>
    <customSheetView guid="{DBB9E3DD-A798-4BA6-86CB-62C7654AF7C2}" scale="80" showPageBreaks="1" showAutoFilter="1">
      <pane xSplit="3" ySplit="4" topLeftCell="P91" activePane="bottomRight" state="frozen"/>
      <selection pane="bottomRight" activeCell="X99" sqref="X99"/>
      <colBreaks count="24" manualBreakCount="24">
        <brk id="8" max="1048575" man="1"/>
        <brk id="18" max="1048575" man="1"/>
        <brk id="19" max="1048575" man="1"/>
        <brk id="20" max="1048575" man="1"/>
        <brk id="31" max="1048575" man="1"/>
        <brk id="45" max="1048575" man="1"/>
        <brk id="59" max="1048575" man="1"/>
        <brk id="61" max="1048575" man="1"/>
        <brk id="66" max="1048575" man="1"/>
        <brk id="67" max="1048575" man="1"/>
        <brk id="68" max="1048575" man="1"/>
        <brk id="73" max="1048575" man="1"/>
        <brk id="87" max="1048575" man="1"/>
        <brk id="88" max="1048575" man="1"/>
        <brk id="89" max="1048575" man="1"/>
        <brk id="99" max="1048575" man="1"/>
        <brk id="104" max="1048575" man="1"/>
        <brk id="110" max="1048575" man="1"/>
        <brk id="116" max="1048575" man="1"/>
        <brk id="118" max="1048575" man="1"/>
        <brk id="120" max="1048575" man="1"/>
        <brk id="127" max="1048575" man="1"/>
        <brk id="136" max="1048575" man="1"/>
        <brk id="152" max="1048575" man="1"/>
      </colBreaks>
      <pageMargins left="0.78740157480314965" right="0.55118110236220474" top="0.6692913385826772" bottom="0.55000000000000004" header="0.47244094488188981" footer="0.31496062992125984"/>
      <pageSetup paperSize="9" scale="75" orientation="landscape" r:id="rId11"/>
      <headerFooter alignWithMargins="0">
        <oddHeader>&amp;L&amp;"Arial CE,tučné"&amp;11Rekapitulace výsledků zpracování finančních rozvah počtu zaměstnanců a mezd</oddHeader>
        <oddFooter>Stránka &amp;P z &amp;N</oddFooter>
      </headerFooter>
      <autoFilter ref="B1:E1"/>
    </customSheetView>
    <customSheetView guid="{C912630A-CE1E-43BF-93A5-907EB893AE9F}" showPageBreaks="1" fitToPage="1">
      <pane xSplit="3" ySplit="4" topLeftCell="BY96" activePane="bottomRight" state="frozen"/>
      <selection pane="bottomRight" activeCell="B119" sqref="B119:B120"/>
      <pageMargins left="0" right="0" top="0" bottom="0" header="0" footer="0"/>
      <pageSetup paperSize="9" scale="10" fitToHeight="2" orientation="portrait" r:id="rId12"/>
      <headerFooter alignWithMargins="0">
        <oddHeader>&amp;L&amp;"Arial CE,tučné"&amp;11Rekapitulace výsledků zpracování finančních rozvah počtu zaměstnanců a mezd</oddHeader>
        <oddFooter>Stránka &amp;P z &amp;N</oddFooter>
      </headerFooter>
    </customSheetView>
    <customSheetView guid="{73A9278F-ACD2-46CC-90F0-5FE6E8646A78}" scale="80" showPageBreaks="1" showAutoFilter="1" hiddenColumns="1">
      <pane xSplit="3" ySplit="4" topLeftCell="AV5" activePane="bottomRight" state="frozen"/>
      <selection pane="bottomRight" activeCell="BD25" sqref="BD25"/>
      <colBreaks count="26" manualBreakCount="26">
        <brk id="10" max="1048575" man="1"/>
        <brk id="11" max="1048575" man="1"/>
        <brk id="15" max="1048575" man="1"/>
        <brk id="25" max="1048575" man="1"/>
        <brk id="30" max="1048575" man="1"/>
        <brk id="38" max="1048575" man="1"/>
        <brk id="39" max="1048575" man="1"/>
        <brk id="47" max="1048575" man="1"/>
        <brk id="48" max="1048575" man="1"/>
        <brk id="49" max="1048575" man="1"/>
        <brk id="51" max="1048575" man="1"/>
        <brk id="59" max="1048575" man="1"/>
        <brk id="60" max="1048575" man="1"/>
        <brk id="67" max="1048575" man="1"/>
        <brk id="76" max="1048575" man="1"/>
        <brk id="84" max="1048575" man="1"/>
        <brk id="93" max="1048575" man="1"/>
        <brk id="102" max="1048575" man="1"/>
        <brk id="105" max="1048575" man="1"/>
        <brk id="110" max="1048575" man="1"/>
        <brk id="113" max="1048575" man="1"/>
        <brk id="122" max="1048575" man="1"/>
        <brk id="131" max="1048575" man="1"/>
        <brk id="140" max="1048575" man="1"/>
        <brk id="149" max="1048575" man="1"/>
        <brk id="158" max="1048575" man="1"/>
      </colBreaks>
      <pageMargins left="0.41" right="0.54" top="0.67" bottom="0.47" header="0.46" footer="0.3"/>
      <pageSetup paperSize="9" scale="80" orientation="portrait" r:id="rId13"/>
      <headerFooter alignWithMargins="0">
        <oddHeader>&amp;L&amp;"Arial CE,tučné"&amp;11Rekapitulace výsledků zpracování finančních rozvah počtu zaměstnanců a mezd</oddHeader>
        <oddFooter>Stránka &amp;P z &amp;N</oddFooter>
      </headerFooter>
      <autoFilter ref="B1:BA1"/>
    </customSheetView>
    <customSheetView guid="{9FDDAA86-AF96-4D9B-BEAF-E6D32D874E90}" scale="80" showPageBreaks="1" filter="1" showAutoFilter="1" hiddenColumns="1" showRuler="0">
      <pane xSplit="2" ySplit="4" topLeftCell="BJ5" activePane="bottomRight" state="frozen"/>
      <selection pane="bottomRight" activeCell="BQ12" sqref="BQ12"/>
      <colBreaks count="24" manualBreakCount="24">
        <brk id="8" max="1048575" man="1"/>
        <brk id="14" max="1048575" man="1"/>
        <brk id="23" max="1048575" man="1"/>
        <brk id="29" max="1048575" man="1"/>
        <brk id="36" max="1048575" man="1"/>
        <brk id="44" max="1048575" man="1"/>
        <brk id="46" max="1048575" man="1"/>
        <brk id="47" max="1048575" man="1"/>
        <brk id="48" max="1048575" man="1"/>
        <brk id="50" max="1048575" man="1"/>
        <brk id="58" max="1048575" man="1"/>
        <brk id="65" max="1048575" man="1"/>
        <brk id="76" max="1048575" man="1"/>
        <brk id="79" max="1048575" man="1"/>
        <brk id="80" max="1048575" man="1"/>
        <brk id="90" max="1048575" man="1"/>
        <brk id="93" max="1048575" man="1"/>
        <brk id="99" max="1048575" man="1"/>
        <brk id="105" max="1048575" man="1"/>
        <brk id="107" max="1048575" man="1"/>
        <brk id="109" max="1048575" man="1"/>
        <brk id="116" max="1048575" man="1"/>
        <brk id="125" max="1048575" man="1"/>
        <brk id="141" max="1048575" man="1"/>
      </colBreaks>
      <pageMargins left="0.77" right="0.54" top="0.67" bottom="0.47" header="0.46" footer="0.3"/>
      <pageSetup paperSize="9" scale="90" orientation="portrait" r:id="rId14"/>
      <headerFooter alignWithMargins="0">
        <oddHeader>&amp;L&amp;"Arial CE,tučné"&amp;11Rekapitulace výsledků zpracování finančních rozvah počtu zaměstnanců a mezd</oddHeader>
        <oddFooter>Stránka &amp;P z &amp;N</oddFooter>
      </headerFooter>
      <autoFilter ref="B1:G1">
        <filterColumn colId="5">
          <customFilters and="1">
            <customFilter operator="notEqual" val=" "/>
          </customFilters>
        </filterColumn>
      </autoFilter>
    </customSheetView>
    <customSheetView guid="{0D75C6D6-0D23-4498-AFA9-F81199E1F510}" scale="125" showPageBreaks="1" fitToPage="1" showRuler="0">
      <pane xSplit="2" ySplit="4" topLeftCell="BU95" activePane="bottomRight" state="frozen"/>
      <selection pane="bottomRight" activeCell="BV102" sqref="BV102"/>
      <colBreaks count="12" manualBreakCount="12">
        <brk id="10" max="1048575" man="1"/>
        <brk id="14" max="1048575" man="1"/>
        <brk id="24" max="1048575" man="1"/>
        <brk id="29" max="1048575" man="1"/>
        <brk id="42" max="1048575" man="1"/>
        <brk id="46" max="1048575" man="1"/>
        <brk id="47" max="1048575" man="1"/>
        <brk id="48" max="1048575" man="1"/>
        <brk id="50" max="1048575" man="1"/>
        <brk id="65" max="1048575" man="1"/>
        <brk id="107" max="1048575" man="1"/>
        <brk id="108" max="1048575" man="1"/>
      </colBreaks>
      <pageMargins left="0.41" right="0.54" top="0.67" bottom="0.47" header="0.46" footer="0.3"/>
      <pageSetup paperSize="9" scale="10" orientation="portrait" r:id="rId15"/>
      <headerFooter alignWithMargins="0">
        <oddHeader>&amp;L&amp;"Arial CE,tučné"&amp;11Rekapitulace výsledků zpracování finančních rozvah počtu zaměstnanců a mezd</oddHeader>
        <oddFooter>Stránka &amp;P z &amp;N</oddFooter>
      </headerFooter>
    </customSheetView>
    <customSheetView guid="{16DB59CC-AD35-46AF-86E6-9754EC16E66C}" scale="85" showPageBreaks="1" fitToPage="1" showRuler="0">
      <pane xSplit="2" ySplit="4" topLeftCell="CA110" activePane="bottomRight" state="frozen"/>
      <selection pane="bottomRight" activeCell="CO35" sqref="CO35"/>
      <colBreaks count="7" manualBreakCount="7">
        <brk id="71" max="1048575" man="1"/>
        <brk id="72" max="1048575" man="1"/>
        <brk id="87" max="1048575" man="1"/>
        <brk id="100" max="1048575" man="1"/>
        <brk id="105" max="1048575" man="1"/>
        <brk id="111" max="1048575" man="1"/>
        <brk id="113" max="1048575" man="1"/>
      </colBreaks>
      <pageMargins left="0" right="0" top="0.51181102362204722" bottom="0" header="0.27559055118110237" footer="0"/>
      <pageSetup paperSize="9" scale="15" orientation="landscape" r:id="rId16"/>
      <headerFooter alignWithMargins="0">
        <oddHeader>&amp;L&amp;"Arial CE,tučné"&amp;11Rekapitulace výsledků zpracování finančních rozvah počtu zaměstnanců a mezd</oddHeader>
      </headerFooter>
    </customSheetView>
    <customSheetView guid="{4F6545A6-568C-4395-A38E-00A03A6331A8}" showPageBreaks="1" fitToPage="1" showRuler="0">
      <pane xSplit="2" ySplit="4" topLeftCell="CI120" activePane="bottomRight" state="frozen"/>
      <selection pane="bottomRight" activeCell="CS133" sqref="CS133"/>
      <colBreaks count="11" manualBreakCount="11">
        <brk id="18" max="1048575" man="1"/>
        <brk id="32" max="1048575" man="1"/>
        <brk id="46" max="1048575" man="1"/>
        <brk id="47" max="1048575" man="1"/>
        <brk id="48" max="1048575" man="1"/>
        <brk id="49" max="1048575" man="1"/>
        <brk id="61" max="1048575" man="1"/>
        <brk id="80" max="1048575" man="1"/>
        <brk id="99" max="1048575" man="1"/>
        <brk id="100" max="1048575" man="1"/>
        <brk id="114" max="1048575" man="1"/>
      </colBreaks>
      <pageMargins left="0.17" right="0" top="0.6692913385826772" bottom="0.59055118110236227" header="0.47244094488188981" footer="0.31496062992125984"/>
      <pageSetup paperSize="9" scale="15" fitToHeight="2" orientation="landscape" r:id="rId17"/>
      <headerFooter alignWithMargins="0">
        <oddHeader>&amp;L&amp;"Arial CE,tučné"&amp;11Rekapitulace výsledků zpracování finančních rozvah počtu zaměstnanců a mezd</oddHeader>
        <oddFooter>Stránka &amp;P z &amp;N</oddFooter>
      </headerFooter>
    </customSheetView>
    <customSheetView guid="{472D8D96-9E0B-48AA-8BD5-80586558172E}" showPageBreaks="1" fitToPage="1" showRuler="0">
      <pane xSplit="2" ySplit="4" topLeftCell="BK81" activePane="bottomRight" state="frozen"/>
      <selection pane="bottomRight" activeCell="BQ86" sqref="BQ86"/>
      <colBreaks count="11" manualBreakCount="11">
        <brk id="13" max="1048575" man="1"/>
        <brk id="15" max="1048575" man="1"/>
        <brk id="18" max="1048575" man="1"/>
        <brk id="31" max="1048575" man="1"/>
        <brk id="45" max="1048575" man="1"/>
        <brk id="61" max="1048575" man="1"/>
        <brk id="62" max="1048575" man="1"/>
        <brk id="65" max="1048575" man="1"/>
        <brk id="67" max="1048575" man="1"/>
        <brk id="78" max="1048575" man="1"/>
        <brk id="102" max="1048575" man="1"/>
      </colBreaks>
      <pageMargins left="0" right="0" top="0" bottom="0" header="0" footer="0"/>
      <pageSetup paperSize="9" scale="50" fitToWidth="3" fitToHeight="3" orientation="landscape" r:id="rId18"/>
      <headerFooter alignWithMargins="0">
        <oddHeader>&amp;L&amp;"Arial CE,tučné"&amp;11Rekapitulace výsledků zpracování finančních rozvah počtu zaměstnanců a mezd</oddHeader>
        <oddFooter>Stránka &amp;P z &amp;N</oddFooter>
      </headerFooter>
    </customSheetView>
    <customSheetView guid="{20607AA2-6209-48E5-800E-CE55AB9B3BBF}" showPageBreaks="1" showRuler="0">
      <pane xSplit="2" ySplit="4" topLeftCell="AO91" activePane="bottomRight" state="frozen"/>
      <selection pane="bottomRight" activeCell="AV110" sqref="AV110"/>
      <colBreaks count="4" manualBreakCount="4">
        <brk id="18" max="1048575" man="1"/>
        <brk id="31" max="1048575" man="1"/>
        <brk id="45" max="1048575" man="1"/>
        <brk id="59" max="1048575" man="1"/>
      </colBreaks>
      <pageMargins left="0.39370078740157483" right="0.55118110236220474" top="0.6692913385826772" bottom="0.47244094488188981" header="0.47244094488188981" footer="0.31496062992125984"/>
      <pageSetup paperSize="9" scale="90" orientation="landscape" r:id="rId19"/>
      <headerFooter alignWithMargins="0">
        <oddHeader>&amp;L&amp;"Arial CE,tučné"&amp;11Rekapitulace výsledků zpracování finančních rozvah počtu zaměstnanců a mezd</oddHeader>
        <oddFooter>Stránka &amp;P z &amp;N</oddFooter>
      </headerFooter>
    </customSheetView>
    <customSheetView guid="{186A3392-E96B-4857-95EE-E26001ED6B85}" scale="85" showPageBreaks="1" showRuler="0">
      <pane xSplit="2" ySplit="4" topLeftCell="C123" activePane="bottomRight" state="frozen"/>
      <selection pane="bottomRight" activeCell="C134" sqref="C134"/>
      <colBreaks count="4" manualBreakCount="4">
        <brk id="18" max="1048575" man="1"/>
        <brk id="31" max="1048575" man="1"/>
        <brk id="47" max="1048575" man="1"/>
        <brk id="63" max="1048575" man="1"/>
      </colBreaks>
      <pageMargins left="0.41" right="0.54" top="0.67" bottom="0.47" header="0.46" footer="0.3"/>
      <pageSetup paperSize="9" scale="90" orientation="landscape" r:id="rId20"/>
      <headerFooter alignWithMargins="0">
        <oddHeader>&amp;L&amp;"Arial CE,tučné"&amp;11Rekapitulace výsledků zpracování finančních rozvah počtu zaměstnanců a mezd</oddHeader>
        <oddFooter>Stránka &amp;P z &amp;N</oddFooter>
      </headerFooter>
    </customSheetView>
    <customSheetView guid="{5C56AF04-5BD7-11D7-A5C2-B622CBA17847}" scale="75" showPageBreaks="1" showRuler="0">
      <pane xSplit="2" ySplit="4" topLeftCell="C5" activePane="bottomRight" state="frozen"/>
      <selection pane="bottomRight" activeCell="E1" sqref="E1"/>
      <colBreaks count="4" manualBreakCount="4">
        <brk id="18" max="1048575" man="1"/>
        <brk id="31" max="1048575" man="1"/>
        <brk id="45" max="1048575" man="1"/>
        <brk id="62" max="1048575" man="1"/>
      </colBreaks>
      <pageMargins left="0.41" right="0.54" top="0.67" bottom="0.47" header="0.46" footer="0.3"/>
      <pageSetup paperSize="9" scale="90" orientation="landscape" r:id="rId21"/>
      <headerFooter alignWithMargins="0">
        <oddHeader>&amp;L&amp;"Arial CE,tučné"&amp;11Rekapitulace výsledků zpracování finančních rozvah počtu zaměstnanců a mezd</oddHeader>
        <oddFooter>Stránka &amp;P z &amp;N</oddFooter>
      </headerFooter>
    </customSheetView>
    <customSheetView guid="{B2D20EA2-AB1E-474D-9FDB-B8A61C912297}" showPageBreaks="1" showRuler="0">
      <pane xSplit="2" ySplit="4" topLeftCell="CJ37" activePane="bottomRight" state="frozen"/>
      <selection pane="bottomRight" activeCell="CP38" sqref="CP38"/>
      <colBreaks count="15" manualBreakCount="15">
        <brk id="13" max="1048575" man="1"/>
        <brk id="16" max="1048575" man="1"/>
        <brk id="18" max="1048575" man="1"/>
        <brk id="31" max="1048575" man="1"/>
        <brk id="45" max="1048575" man="1"/>
        <brk id="59" max="1048575" man="1"/>
        <brk id="61" max="1048575" man="1"/>
        <brk id="62" max="1048575" man="1"/>
        <brk id="76" max="1048575" man="1"/>
        <brk id="78" max="1048575" man="1"/>
        <brk id="93" max="1048575" man="1"/>
        <brk id="94" max="1048575" man="1"/>
        <brk id="106" max="1048575" man="1"/>
        <brk id="110" max="1048575" man="1"/>
        <brk id="123" max="1048575" man="1"/>
      </colBreaks>
      <pageMargins left="0.41" right="0.23" top="0.67" bottom="0.47" header="0.46" footer="0.3"/>
      <pageSetup paperSize="9" scale="90" orientation="landscape" r:id="rId22"/>
      <headerFooter alignWithMargins="0">
        <oddHeader>&amp;L&amp;"Arial CE,tučné"&amp;11Rekapitulace výsledků zpracování finančních rozvah počtu zaměstnanců a mezd</oddHeader>
        <oddFooter>Stránka &amp;P z &amp;N</oddFooter>
      </headerFooter>
    </customSheetView>
    <customSheetView guid="{B45F1B8F-13AA-4970-BA9A-C39B2F8FFA63}" scale="85" showPageBreaks="1" showAutoFilter="1" showRuler="0">
      <pane xSplit="2" ySplit="4" topLeftCell="CD5" activePane="bottomRight" state="frozen"/>
      <selection pane="bottomRight" activeCell="CT4" sqref="CT4"/>
      <colBreaks count="5" manualBreakCount="5">
        <brk id="29" max="1048575" man="1"/>
        <brk id="31" max="1048575" man="1"/>
        <brk id="54" max="1048575" man="1"/>
        <brk id="72" max="1048575" man="1"/>
        <brk id="105" max="1048575" man="1"/>
      </colBreaks>
      <pageMargins left="0" right="0" top="0" bottom="0" header="0.47244094488188981" footer="0.31496062992125984"/>
      <pageSetup paperSize="9" scale="50" orientation="landscape" r:id="rId23"/>
      <headerFooter alignWithMargins="0">
        <oddHeader>&amp;L&amp;"Arial CE,tučné"&amp;11Rekapitulace výsledků zpracování finančních rozvah počtu zaměstnanců a mezd</oddHeader>
        <oddFooter>Stránka &amp;P z &amp;N</oddFooter>
      </headerFooter>
      <autoFilter ref="B1:O1"/>
    </customSheetView>
    <customSheetView guid="{1D888E37-2224-47B8-BBCA-8AE3DB477E24}" showPageBreaks="1" fitToPage="1" showRuler="0">
      <pane xSplit="2" ySplit="4" topLeftCell="CI96" activePane="bottomRight" state="frozen"/>
      <selection pane="bottomRight" activeCell="CE102" sqref="CE102"/>
      <colBreaks count="6" manualBreakCount="6">
        <brk id="30" max="1048575" man="1"/>
        <brk id="32" max="1048575" man="1"/>
        <brk id="55" max="1048575" man="1"/>
        <brk id="73" max="1048575" man="1"/>
        <brk id="106" max="1048575" man="1"/>
        <brk id="114" max="1048575" man="1"/>
      </colBreaks>
      <pageMargins left="0" right="0" top="0" bottom="0" header="0.47244094488188981" footer="0.31496062992125984"/>
      <pageSetup paperSize="9" scale="10" orientation="portrait" r:id="rId24"/>
      <headerFooter alignWithMargins="0">
        <oddHeader>&amp;L&amp;"Arial CE,tučné"&amp;11Rekapitulace výsledků zpracování finančních rozvah počtu zaměstnanců a mezd</oddHeader>
        <oddFooter>Stránka &amp;P z &amp;N</oddFooter>
      </headerFooter>
    </customSheetView>
    <customSheetView guid="{F3D1AC9C-FE0D-438A-88AC-8D3A8FAAA497}" scale="125" showPageBreaks="1" fitToPage="1" showAutoFilter="1" hiddenColumns="1" showRuler="0">
      <pane xSplit="2" ySplit="4" topLeftCell="BS17" activePane="bottomRight" state="frozen"/>
      <selection pane="bottomRight" activeCell="BS6" sqref="BS6"/>
      <colBreaks count="13" manualBreakCount="13">
        <brk id="10" max="1048575" man="1"/>
        <brk id="14" max="1048575" man="1"/>
        <brk id="24" max="1048575" man="1"/>
        <brk id="29" max="1048575" man="1"/>
        <brk id="38" max="1048575" man="1"/>
        <brk id="46" max="1048575" man="1"/>
        <brk id="47" max="1048575" man="1"/>
        <brk id="48" max="1048575" man="1"/>
        <brk id="50" max="1048575" man="1"/>
        <brk id="65" max="1048575" man="1"/>
        <brk id="108" max="1048575" man="1"/>
        <brk id="113" max="1048575" man="1"/>
        <brk id="121" max="1048575" man="1"/>
      </colBreaks>
      <pageMargins left="0.2" right="0.54" top="0.27" bottom="0.17" header="0.17" footer="0.16"/>
      <pageSetup paperSize="9" scale="11" orientation="portrait" r:id="rId25"/>
      <headerFooter alignWithMargins="0">
        <oddHeader>&amp;L&amp;"Arial CE,tučné"&amp;11Rekapitulace výsledků zpracování finančních rozvah počtu zaměstnanců a mezd</oddHeader>
        <oddFooter>Stránka &amp;P z &amp;N</oddFooter>
      </headerFooter>
      <autoFilter ref="B1:CV1"/>
    </customSheetView>
    <customSheetView guid="{42C77DEA-95AC-4A20-8DF3-B83B09926CE9}" scale="125" showPageBreaks="1" fitToPage="1" showRuler="0">
      <pane xSplit="2" ySplit="4" topLeftCell="BG29" activePane="bottomRight" state="frozen"/>
      <selection pane="bottomRight" activeCell="BS29" sqref="BS29"/>
      <colBreaks count="9" manualBreakCount="9">
        <brk id="14" max="1048575" man="1"/>
        <brk id="29" max="1048575" man="1"/>
        <brk id="46" max="1048575" man="1"/>
        <brk id="47" max="1048575" man="1"/>
        <brk id="48" max="1048575" man="1"/>
        <brk id="50" max="1048575" man="1"/>
        <brk id="65" max="1048575" man="1"/>
        <brk id="107" max="1048575" man="1"/>
        <brk id="109" max="1048575" man="1"/>
      </colBreaks>
      <pageMargins left="0.41" right="0.54" top="0.67" bottom="0.47" header="0.46" footer="0.3"/>
      <pageSetup paperSize="9" scale="10" orientation="portrait" r:id="rId26"/>
      <headerFooter alignWithMargins="0">
        <oddHeader>&amp;L&amp;"Arial CE,tučné"&amp;11Rekapitulace výsledků zpracování finančních rozvah počtu zaměstnanců a mezd</oddHeader>
        <oddFooter>Stránka &amp;P z &amp;N</oddFooter>
      </headerFooter>
    </customSheetView>
    <customSheetView guid="{457267F0-EEA0-4644-991E-A27CA2C23373}" scale="110" showAutoFilter="1">
      <pane xSplit="3" ySplit="4" topLeftCell="M101" activePane="bottomRight" state="frozen"/>
      <selection pane="bottomRight" activeCell="O1" sqref="O1:AF65536"/>
      <colBreaks count="24" manualBreakCount="24">
        <brk id="8" max="1048575" man="1"/>
        <brk id="18" max="1048575" man="1"/>
        <brk id="19" max="1048575" man="1"/>
        <brk id="20" max="1048575" man="1"/>
        <brk id="31" max="1048575" man="1"/>
        <brk id="45" max="1048575" man="1"/>
        <brk id="59" max="1048575" man="1"/>
        <brk id="61" max="1048575" man="1"/>
        <brk id="66" max="1048575" man="1"/>
        <brk id="67" max="1048575" man="1"/>
        <brk id="68" max="1048575" man="1"/>
        <brk id="73" max="1048575" man="1"/>
        <brk id="87" max="1048575" man="1"/>
        <brk id="88" max="1048575" man="1"/>
        <brk id="89" max="1048575" man="1"/>
        <brk id="99" max="1048575" man="1"/>
        <brk id="104" max="1048575" man="1"/>
        <brk id="110" max="1048575" man="1"/>
        <brk id="116" max="1048575" man="1"/>
        <brk id="118" max="1048575" man="1"/>
        <brk id="120" max="1048575" man="1"/>
        <brk id="127" max="1048575" man="1"/>
        <brk id="136" max="1048575" man="1"/>
        <brk id="152" max="1048575" man="1"/>
      </colBreaks>
      <pageMargins left="0.78740157480314965" right="0.55118110236220474" top="0.6692913385826772" bottom="0.55000000000000004" header="0.47244094488188981" footer="0.31496062992125984"/>
      <pageSetup paperSize="9" scale="75" orientation="landscape" r:id="rId27"/>
      <headerFooter alignWithMargins="0">
        <oddHeader>&amp;L&amp;"Arial CE,tučné"&amp;11Rekapitulace výsledků zpracování finančních rozvah počtu zaměstnanců a mezd</oddHeader>
        <oddFooter>Stránka &amp;P z &amp;N</oddFooter>
      </headerFooter>
      <autoFilter ref="B1:E1"/>
    </customSheetView>
    <customSheetView guid="{F58E96A6-7FE1-4D44-A1BA-5CC1A0899A23}" showPageBreaks="1" fitToPage="1" topLeftCell="B1">
      <pane xSplit="1" ySplit="3" topLeftCell="AX91" activePane="bottomRight" state="frozenSplit"/>
      <selection pane="bottomRight" activeCell="AG166" sqref="AG166"/>
      <colBreaks count="33" manualBreakCount="33">
        <brk id="8" max="1048575" man="1"/>
        <brk id="14" max="1048575" man="1"/>
        <brk id="23" max="1048575" man="1"/>
        <brk id="29" max="1048575" man="1"/>
        <brk id="36" max="1048575" man="1"/>
        <brk id="37" max="1048575" man="1"/>
        <brk id="45" max="1048575" man="1"/>
        <brk id="47" max="1048575" man="1"/>
        <brk id="48" max="1048575" man="1"/>
        <brk id="49" max="1048575" man="1"/>
        <brk id="51" max="1048575" man="1"/>
        <brk id="59" max="1048575" man="1"/>
        <brk id="66" max="1048575" man="1"/>
        <brk id="77" max="1048575" man="1"/>
        <brk id="80" max="1048575" man="1"/>
        <brk id="81" max="1048575" man="1"/>
        <brk id="91" max="1048575" man="1"/>
        <brk id="94" max="1048575" man="1"/>
        <brk id="95" max="1048575" man="1"/>
        <brk id="96" max="1048575" man="1"/>
        <brk id="97" max="1048575" man="1"/>
        <brk id="98" max="1048575" man="1"/>
        <brk id="99" max="1048575" man="1"/>
        <brk id="100" max="1048575" man="1"/>
        <brk id="106" max="1048575" man="1"/>
        <brk id="108" max="1048575" man="1"/>
        <brk id="110" max="1048575" man="1"/>
        <brk id="117" max="1048575" man="1"/>
        <brk id="124" max="1048575" man="1"/>
        <brk id="126" max="1048575" man="1"/>
        <brk id="133" max="1048575" man="1"/>
        <brk id="140" max="1048575" man="1"/>
        <brk id="142" max="1048575" man="1"/>
      </colBreaks>
      <pageMargins left="0.78740157480314965" right="0.55118110236220474" top="0.6692913385826772" bottom="0.47244094488188981" header="0.47244094488188981" footer="0.31496062992125984"/>
      <pageSetup paperSize="9" scale="10" orientation="portrait" r:id="rId28"/>
      <headerFooter alignWithMargins="0">
        <oddHeader>&amp;L&amp;"Arial CE,tučné"&amp;11Rekapitulace výsledků zpracování finančních rozvah počtu zaměstnanců a mezd</oddHeader>
        <oddFooter>Stránka &amp;P z &amp;N</oddFooter>
      </headerFooter>
    </customSheetView>
    <customSheetView guid="{5FC9C78E-5B53-4558-848D-02C7639ADF8F}" scale="95" showPageBreaks="1" fitToPage="1" printArea="1" showAutoFilter="1">
      <pane xSplit="3" ySplit="4" topLeftCell="D5" activePane="bottomRight" state="frozen"/>
      <selection pane="bottomRight" activeCell="D5" sqref="D5:Q31"/>
      <colBreaks count="28" manualBreakCount="28">
        <brk id="23" max="1048575" man="1"/>
        <brk id="24" max="1048575" man="1"/>
        <brk id="29" max="1048575" man="1"/>
        <brk id="59" max="1048575" man="1"/>
        <brk id="64" max="1048575" man="1"/>
        <brk id="74" max="1048575" man="1"/>
        <brk id="83" max="1048575" man="1"/>
        <brk id="86" max="1048575" man="1"/>
        <brk id="89" max="1048575" man="1"/>
        <brk id="92" max="1048575" man="1"/>
        <brk id="95" max="1048575" man="1"/>
        <brk id="98" max="1048575" man="1"/>
        <brk id="100" max="1048575" man="1"/>
        <brk id="101" max="1048575" man="1"/>
        <brk id="103" max="1048575" man="1"/>
        <brk id="105" max="1048575" man="1"/>
        <brk id="107" max="1048575" man="1"/>
        <brk id="109" max="1048575" man="1"/>
        <brk id="111" max="1048575" man="1"/>
        <brk id="114" max="1048575" man="1"/>
        <brk id="117" max="1048575" man="1"/>
        <brk id="118" max="1048575" man="1"/>
        <brk id="121" max="1048575" man="1"/>
        <brk id="124" max="1048575" man="1"/>
        <brk id="127" max="1048575" man="1"/>
        <brk id="130" max="1048575" man="1"/>
        <brk id="133" max="1048575" man="1"/>
        <brk id="143" max="1048575" man="1"/>
      </colBreaks>
      <pageMargins left="0.78740157480314965" right="0.55118110236220474" top="0.59055118110236227" bottom="0.31496062992125984" header="0.39370078740157483" footer="0.31496062992125984"/>
      <pageSetup paperSize="9" scale="19" orientation="landscape" r:id="rId29"/>
      <headerFooter alignWithMargins="0">
        <oddHeader>&amp;L&amp;"Arial CE,tučné"&amp;11Rekapitulace výsledků zpracování finančních rozvah počtu zaměstnanců a mezd</oddHeader>
        <oddFooter>Stránka &amp;P z &amp;N</oddFooter>
      </headerFooter>
      <autoFilter ref="C4:BG183"/>
    </customSheetView>
    <customSheetView guid="{7A694604-DFE4-434C-BF7B-7E97A9C037D7}" scale="90" showPageBreaks="1" showAutoFilter="1" topLeftCell="A136">
      <selection activeCell="X171" sqref="X171"/>
      <colBreaks count="28" manualBreakCount="28">
        <brk id="19" max="1048575" man="1"/>
        <brk id="34" max="1048575" man="1"/>
        <brk id="46" max="1048575" man="1"/>
        <brk id="62" max="1048575" man="1"/>
        <brk id="66" max="1048575" man="1"/>
        <brk id="75" max="1048575" man="1"/>
        <brk id="84" max="1048575" man="1"/>
        <brk id="87" max="1048575" man="1"/>
        <brk id="90" max="1048575" man="1"/>
        <brk id="93" max="1048575" man="1"/>
        <brk id="96" max="1048575" man="1"/>
        <brk id="99" max="1048575" man="1"/>
        <brk id="101" max="1048575" man="1"/>
        <brk id="102" max="1048575" man="1"/>
        <brk id="104" max="1048575" man="1"/>
        <brk id="106" max="1048575" man="1"/>
        <brk id="108" max="1048575" man="1"/>
        <brk id="110" max="1048575" man="1"/>
        <brk id="112" max="1048575" man="1"/>
        <brk id="115" max="1048575" man="1"/>
        <brk id="118" max="1048575" man="1"/>
        <brk id="119" max="1048575" man="1"/>
        <brk id="122" max="1048575" man="1"/>
        <brk id="125" max="1048575" man="1"/>
        <brk id="128" max="1048575" man="1"/>
        <brk id="131" max="1048575" man="1"/>
        <brk id="134" max="1048575" man="1"/>
        <brk id="144" max="1048575" man="1"/>
      </colBreaks>
      <pageMargins left="0.43307086614173229" right="0.31496062992125984" top="0.59055118110236227" bottom="0.55118110236220474" header="0.39370078740157483" footer="0.31496062992125984"/>
      <pageSetup paperSize="9" orientation="portrait" r:id="rId30"/>
      <headerFooter alignWithMargins="0">
        <oddHeader>&amp;L&amp;"Arial CE,Tučné"&amp;11Vyhodnocení počtu zaměstnanců a vyplacených mezd v roce 2014, pokrytí výdajů na platy pro r. 2015 normativním rozpočtem</oddHeader>
        <oddFooter>&amp;R&amp;P / &amp;N</oddFooter>
      </headerFooter>
      <autoFilter ref="C4:BJ154"/>
    </customSheetView>
  </customSheetViews>
  <mergeCells count="75">
    <mergeCell ref="B35:B36"/>
    <mergeCell ref="B37:B38"/>
    <mergeCell ref="B39:B40"/>
    <mergeCell ref="B45:B46"/>
    <mergeCell ref="B63:B64"/>
    <mergeCell ref="B47:B48"/>
    <mergeCell ref="B49:B50"/>
    <mergeCell ref="B51:B52"/>
    <mergeCell ref="B53:B54"/>
    <mergeCell ref="B55:B56"/>
    <mergeCell ref="B57:B58"/>
    <mergeCell ref="B59:B60"/>
    <mergeCell ref="B61:B62"/>
    <mergeCell ref="B71:B72"/>
    <mergeCell ref="B73:B74"/>
    <mergeCell ref="B75:B76"/>
    <mergeCell ref="AX2:AZ2"/>
    <mergeCell ref="B5:B6"/>
    <mergeCell ref="B7:B8"/>
    <mergeCell ref="B9:B10"/>
    <mergeCell ref="AA2:AD2"/>
    <mergeCell ref="Z2:Z3"/>
    <mergeCell ref="B33:B34"/>
    <mergeCell ref="B41:B42"/>
    <mergeCell ref="B43:B44"/>
    <mergeCell ref="AE2:AT2"/>
    <mergeCell ref="B29:B30"/>
    <mergeCell ref="B31:B32"/>
    <mergeCell ref="B19:B20"/>
    <mergeCell ref="B21:B22"/>
    <mergeCell ref="B23:B24"/>
    <mergeCell ref="B25:B26"/>
    <mergeCell ref="B27:B28"/>
    <mergeCell ref="B11:B12"/>
    <mergeCell ref="B13:B14"/>
    <mergeCell ref="B15:B16"/>
    <mergeCell ref="B17:B18"/>
    <mergeCell ref="B93:B94"/>
    <mergeCell ref="B95:B96"/>
    <mergeCell ref="B97:B98"/>
    <mergeCell ref="B77:B78"/>
    <mergeCell ref="B83:B84"/>
    <mergeCell ref="B85:B86"/>
    <mergeCell ref="B87:B88"/>
    <mergeCell ref="B79:B80"/>
    <mergeCell ref="B81:B82"/>
    <mergeCell ref="B65:B66"/>
    <mergeCell ref="B67:B68"/>
    <mergeCell ref="B69:B70"/>
    <mergeCell ref="B117:B118"/>
    <mergeCell ref="B119:B120"/>
    <mergeCell ref="B99:B100"/>
    <mergeCell ref="B101:B102"/>
    <mergeCell ref="B103:B104"/>
    <mergeCell ref="B115:B116"/>
    <mergeCell ref="B105:B106"/>
    <mergeCell ref="B109:B110"/>
    <mergeCell ref="B111:B112"/>
    <mergeCell ref="B113:B114"/>
    <mergeCell ref="B107:B108"/>
    <mergeCell ref="B89:B90"/>
    <mergeCell ref="B91:B92"/>
    <mergeCell ref="B121:B122"/>
    <mergeCell ref="B123:B124"/>
    <mergeCell ref="B125:B126"/>
    <mergeCell ref="B127:B128"/>
    <mergeCell ref="B129:B130"/>
    <mergeCell ref="B131:B132"/>
    <mergeCell ref="B141:B142"/>
    <mergeCell ref="B143:B144"/>
    <mergeCell ref="B145:B146"/>
    <mergeCell ref="B133:B134"/>
    <mergeCell ref="B135:B136"/>
    <mergeCell ref="B137:B138"/>
    <mergeCell ref="B139:B140"/>
  </mergeCells>
  <phoneticPr fontId="0" type="noConversion"/>
  <conditionalFormatting sqref="AQ5:AQ146">
    <cfRule type="cellIs" dxfId="1" priority="359" stopIfTrue="1" operator="lessThan">
      <formula>0</formula>
    </cfRule>
  </conditionalFormatting>
  <conditionalFormatting sqref="Y139:Z139 Y21:Z21 Y5:Z5 Y7:Z7 Y9:Z9 Y11:Z11 Y13:Z13 Y15:Z15 Y17:Z17 Y19:Z19 Y23:Z23 Y25:Z25 Y27:Z27 Y29:Z29 Y31:Z31 Y33:Z33 Y35:Z35 Y37:Z37 Y39:Z39 Y41:Z41 Y43:Z43 Y45:Z45 Y47:Z47 Y49:Z49 Y51:Z51 Y53:Z53 Y55:Z55 Y57:Z57 Y59:Z59 Y61:Z61 Y63:Z63 Y65:Z65 Y67:Z67 Y69:Z69 Y71:Z71 Y73:Z73 Y75:Z75 Y77:Z77 Y79:Z79 Y81:Z81 Y83:Z83 Y85:Z85 Y87:Z87 Y89:Z89 Y91:Z91 Y93:Z93 Y95:Z95 Y97:Z97 Y99:Z99 Y101:Z101 Y103:Z103 Y105:Z105 Y107:Z107 Y109:Z109 Y111:Z111 Y113:Z113 Y115:Z115 Y117:Z117 Y119:Z119 Y121:Z121 Y123:Z123 Y125:Z125 Y127:Z127 Y129:Z129 Y131:Z131 Y133:Z133 Y135:Z135 Y137:Z137 Y141:Z141 Y143:Z143 Y145:Z145">
    <cfRule type="dataBar" priority="361">
      <dataBar>
        <cfvo type="min"/>
        <cfvo type="max"/>
        <color rgb="FF008AEF"/>
      </dataBar>
    </cfRule>
  </conditionalFormatting>
  <conditionalFormatting sqref="X21 X139 X7 X5 X9 X11 X13 X15 X17 X19 X23 X25 X27 X29 X31 X33 X35 X37 X39 X41 X43 X45 X47 X49 X51 X53 X55 X57 X59 X61 X63 X65 X67 X69 X71 X73 X75 X77 X79 X81 X83 X85 X87 X89 X91 X93 X95 X97 X99 X101 X103 X105 X107 X109 X111 X113 X115 X117 X119 X121 X123 X125 X127 X129 X131 X133 X135 X137 X141 X143 X145">
    <cfRule type="dataBar" priority="432">
      <dataBar>
        <cfvo type="min"/>
        <cfvo type="max"/>
        <color rgb="FF008AEF"/>
      </dataBar>
    </cfRule>
  </conditionalFormatting>
  <conditionalFormatting sqref="W21 W139 W5 W7 W9 W11 W13 W15 W17 W19 W23 W25 W27 W29 W31 W33 W35 W37 W39 W41 W43 W45 W47 W49 W51 W53 W55 W57 W59 W61 W63 W65 W67 W69 W71 W73 W75 W77 W79 W81 W83 W85 W87 W89 W91 W93 W95 W97 W99 W101 W103 W105 W107 W109 W111 W113 W115 W117 W119 W121 W123 W125 W127 W129 W131 W133 W135 W137 W141 W143 W145">
    <cfRule type="dataBar" priority="503">
      <dataBar>
        <cfvo type="min"/>
        <cfvo type="max"/>
        <color rgb="FF008AEF"/>
      </dataBar>
    </cfRule>
  </conditionalFormatting>
  <conditionalFormatting sqref="Y140:Z140 Y22:Z22 Y8:Z8 Y6:Z6 Y10:Z10 Y12:Z12 Y14:Z14 Y16:Z16 Y18:Z18 Y20:Z20 Y24:Z24 Y26:Z26 Y28:Z28 Y30:Z30 Y32:Z32 Y34:Z34 Y36:Z36 Y38:Z38 Y40:Z40 Y42:Z42 Y44:Z44 Y46:Z46 Y48:Z48 Y50:Z50 Y52:Z52 Y54:Z54 Y56:Z56 Y58:Z58 Y60:Z60 Y62:Z62 Y64:Z64 Y66:Z66 Y68:Z68 Y70:Z70 Y72:Z72 Y74:Z74 Y76:Z76 Y78:Z78 Y80:Z80 Y82:Z82 Y84:Z84 Y86:Z86 Y88:Z88 Y90:Z90 Y92:Z92 Y94:Z94 Y96:Z96 Y98:Z98 Y100:Z100 Y102:Z102 Y104:Z104 Y106:Z106 Y108:Z108 Y110:Z110 Y112:Z112 Y114:Z114 Y116:Z116 Y118:Z118 Y120:Z120 Y122:Z122 Y124:Z124 Y126:Z126 Y128:Z128 Y130:Z130 Y132:Z132 Y134:Z134 Y136:Z136 Y138:Z138 Y142:Z142 Y144:Z144 Y146:Z146">
    <cfRule type="dataBar" priority="574">
      <dataBar>
        <cfvo type="min"/>
        <cfvo type="max"/>
        <color rgb="FF63C384"/>
      </dataBar>
    </cfRule>
  </conditionalFormatting>
  <conditionalFormatting sqref="X22 X140 X6 X8 X10 X12 X14 X16 X18 X20 X24 X26 X28 X30 X32 X34 X36 X38 X40 X42 X44 X46 X48 X50 X52 X54 X56 X58 X60 X62 X64 X66 X68 X70 X72 X74 X76 X78 X80 X82 X84 X86 X88 X90 X92 X94 X96 X98 X100 X102 X104 X106 X108 X110 X112 X114 X116 X118 X120 X122 X124 X126 X128 X130 X132 X134 X136 X138 X142 X144 X146">
    <cfRule type="dataBar" priority="645">
      <dataBar>
        <cfvo type="min"/>
        <cfvo type="max"/>
        <color rgb="FF63C384"/>
      </dataBar>
    </cfRule>
  </conditionalFormatting>
  <conditionalFormatting sqref="W22 W140 W8 W6 W10 W12 W14 W16 W18 W20 W24 W26 W28 W30 W32 W34 W36 W38 W40 W42 W44 W46 W48 W50 W52 W54 W56 W58 W60 W62 W64 W66 W68 W70 W72 W74 W76 W78 W80 W82 W84 W86 W88 W90 W92 W94 W96 W98 W100 W102 W104 W106 W108 W110 W112 W114 W116 W118 W120 W122 W124 W126 W128 W130 W132 W134 W136 W138 W142 W144 W146">
    <cfRule type="dataBar" priority="716">
      <dataBar>
        <cfvo type="min"/>
        <cfvo type="max"/>
        <color rgb="FF63C384"/>
      </dataBar>
    </cfRule>
  </conditionalFormatting>
  <conditionalFormatting sqref="BB5">
    <cfRule type="cellIs" dxfId="0" priority="1" stopIfTrue="1" operator="lessThan">
      <formula>0</formula>
    </cfRule>
  </conditionalFormatting>
  <pageMargins left="0.78740157480314965" right="0.55118110236220474" top="0.59055118110236227" bottom="0.31496062992125984" header="0.39370078740157483" footer="0.31496062992125984"/>
  <pageSetup paperSize="9" scale="70" orientation="landscape" r:id="rId31"/>
  <headerFooter alignWithMargins="0">
    <oddHeader>&amp;L&amp;"Arial CE,tučné"&amp;11Rekapitulace výsledků zpracování finančních rozvah počtu zaměstnanců a mezd</oddHeader>
    <oddFooter>Stránka &amp;P z &amp;N</oddFooter>
  </headerFooter>
  <colBreaks count="11" manualBreakCount="11">
    <brk id="19" max="1048575" man="1"/>
    <brk id="20" max="1048575" man="1"/>
    <brk id="35" max="1048575" man="1"/>
    <brk id="47" max="1048575" man="1"/>
    <brk id="52" max="1048575" man="1"/>
    <brk id="53" max="1048575" man="1"/>
    <brk id="56" max="1048575" man="1"/>
    <brk id="59" max="1048575" man="1"/>
    <brk id="62" max="1048575" man="1"/>
    <brk id="65" max="1048575" man="1"/>
    <brk id="75" max="1048575" man="1"/>
  </colBreaks>
  <legacyDrawing r:id="rId3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B48"/>
  <sheetViews>
    <sheetView workbookViewId="0">
      <selection activeCell="A4" sqref="A4:B48"/>
    </sheetView>
  </sheetViews>
  <sheetFormatPr defaultRowHeight="12.75" x14ac:dyDescent="0.2"/>
  <cols>
    <col min="1" max="1" width="36.140625" customWidth="1"/>
  </cols>
  <sheetData>
    <row r="3" spans="1:2" ht="13.5" thickBot="1" x14ac:dyDescent="0.25"/>
    <row r="4" spans="1:2" ht="13.5" thickBot="1" x14ac:dyDescent="0.25">
      <c r="A4" s="123" t="s">
        <v>41</v>
      </c>
      <c r="B4" s="125" t="s">
        <v>36</v>
      </c>
    </row>
    <row r="5" spans="1:2" ht="24.75" thickBot="1" x14ac:dyDescent="0.25">
      <c r="A5" s="124" t="s">
        <v>27</v>
      </c>
      <c r="B5" s="126" t="s">
        <v>36</v>
      </c>
    </row>
    <row r="6" spans="1:2" ht="24.75" thickBot="1" x14ac:dyDescent="0.25">
      <c r="A6" s="124" t="s">
        <v>28</v>
      </c>
      <c r="B6" s="126" t="s">
        <v>36</v>
      </c>
    </row>
    <row r="7" spans="1:2" ht="24.75" thickBot="1" x14ac:dyDescent="0.25">
      <c r="A7" s="124" t="s">
        <v>25</v>
      </c>
      <c r="B7" s="126" t="s">
        <v>36</v>
      </c>
    </row>
    <row r="8" spans="1:2" ht="24.75" thickBot="1" x14ac:dyDescent="0.25">
      <c r="A8" s="124" t="s">
        <v>24</v>
      </c>
      <c r="B8" s="126" t="s">
        <v>36</v>
      </c>
    </row>
    <row r="9" spans="1:2" ht="24.75" thickBot="1" x14ac:dyDescent="0.25">
      <c r="A9" s="124" t="s">
        <v>26</v>
      </c>
      <c r="B9" s="126" t="s">
        <v>36</v>
      </c>
    </row>
    <row r="10" spans="1:2" ht="13.5" thickBot="1" x14ac:dyDescent="0.25">
      <c r="A10" s="124" t="s">
        <v>18</v>
      </c>
      <c r="B10" s="126" t="s">
        <v>36</v>
      </c>
    </row>
    <row r="11" spans="1:2" ht="13.5" thickBot="1" x14ac:dyDescent="0.25">
      <c r="A11" s="124" t="s">
        <v>19</v>
      </c>
      <c r="B11" s="126" t="s">
        <v>36</v>
      </c>
    </row>
    <row r="12" spans="1:2" ht="13.5" thickBot="1" x14ac:dyDescent="0.25">
      <c r="A12" s="124" t="s">
        <v>20</v>
      </c>
      <c r="B12" s="126" t="s">
        <v>36</v>
      </c>
    </row>
    <row r="13" spans="1:2" ht="13.5" thickBot="1" x14ac:dyDescent="0.25">
      <c r="A13" s="124" t="s">
        <v>21</v>
      </c>
      <c r="B13" s="126" t="s">
        <v>36</v>
      </c>
    </row>
    <row r="14" spans="1:2" ht="34.5" thickBot="1" x14ac:dyDescent="0.25">
      <c r="A14" s="110" t="s">
        <v>66</v>
      </c>
      <c r="B14" s="111" t="s">
        <v>67</v>
      </c>
    </row>
    <row r="15" spans="1:2" ht="34.5" thickBot="1" x14ac:dyDescent="0.25">
      <c r="A15" s="106" t="s">
        <v>68</v>
      </c>
      <c r="B15" s="107" t="s">
        <v>4</v>
      </c>
    </row>
    <row r="16" spans="1:2" ht="36.75" thickBot="1" x14ac:dyDescent="0.25">
      <c r="A16" s="155" t="s">
        <v>65</v>
      </c>
      <c r="B16" s="156" t="s">
        <v>4</v>
      </c>
    </row>
    <row r="17" spans="1:2" ht="24" x14ac:dyDescent="0.2">
      <c r="A17" s="213" t="s">
        <v>69</v>
      </c>
      <c r="B17" s="154" t="s">
        <v>38</v>
      </c>
    </row>
    <row r="18" spans="1:2" x14ac:dyDescent="0.2">
      <c r="A18" s="26" t="s">
        <v>64</v>
      </c>
      <c r="B18" s="7" t="s">
        <v>60</v>
      </c>
    </row>
    <row r="19" spans="1:2" x14ac:dyDescent="0.2">
      <c r="A19" s="27" t="s">
        <v>63</v>
      </c>
      <c r="B19" s="2" t="s">
        <v>60</v>
      </c>
    </row>
    <row r="20" spans="1:2" ht="24" x14ac:dyDescent="0.2">
      <c r="A20" s="27" t="s">
        <v>62</v>
      </c>
      <c r="B20" s="2" t="s">
        <v>60</v>
      </c>
    </row>
    <row r="21" spans="1:2" ht="24.75" thickBot="1" x14ac:dyDescent="0.25">
      <c r="A21" s="27" t="s">
        <v>61</v>
      </c>
      <c r="B21" s="2" t="s">
        <v>60</v>
      </c>
    </row>
    <row r="22" spans="1:2" ht="13.5" thickBot="1" x14ac:dyDescent="0.25">
      <c r="A22" s="95" t="s">
        <v>42</v>
      </c>
      <c r="B22" s="75" t="s">
        <v>32</v>
      </c>
    </row>
    <row r="23" spans="1:2" ht="13.5" thickBot="1" x14ac:dyDescent="0.25">
      <c r="A23" s="206" t="s">
        <v>43</v>
      </c>
      <c r="B23" s="208"/>
    </row>
    <row r="24" spans="1:2" ht="24.75" thickBot="1" x14ac:dyDescent="0.25">
      <c r="A24" s="182" t="s">
        <v>72</v>
      </c>
      <c r="B24" s="183"/>
    </row>
    <row r="25" spans="1:2" ht="24" x14ac:dyDescent="0.2">
      <c r="A25" s="207" t="s">
        <v>44</v>
      </c>
      <c r="B25" s="209"/>
    </row>
    <row r="26" spans="1:2" ht="36" x14ac:dyDescent="0.2">
      <c r="A26" s="203" t="s">
        <v>70</v>
      </c>
      <c r="B26" s="204" t="s">
        <v>59</v>
      </c>
    </row>
    <row r="27" spans="1:2" ht="36" x14ac:dyDescent="0.2">
      <c r="A27" s="176" t="s">
        <v>77</v>
      </c>
      <c r="B27" s="177" t="s">
        <v>59</v>
      </c>
    </row>
    <row r="28" spans="1:2" ht="24.75" thickBot="1" x14ac:dyDescent="0.25">
      <c r="A28" s="94" t="s">
        <v>45</v>
      </c>
      <c r="B28" s="76" t="s">
        <v>75</v>
      </c>
    </row>
    <row r="29" spans="1:2" ht="36" x14ac:dyDescent="0.2">
      <c r="A29" s="231" t="s">
        <v>46</v>
      </c>
      <c r="B29" s="34" t="s">
        <v>76</v>
      </c>
    </row>
    <row r="30" spans="1:2" ht="24" x14ac:dyDescent="0.2">
      <c r="A30" s="232" t="s">
        <v>47</v>
      </c>
      <c r="B30" s="7" t="s">
        <v>6</v>
      </c>
    </row>
    <row r="31" spans="1:2" ht="24" x14ac:dyDescent="0.2">
      <c r="A31" s="28" t="s">
        <v>48</v>
      </c>
      <c r="B31" s="2" t="s">
        <v>7</v>
      </c>
    </row>
    <row r="32" spans="1:2" ht="24" x14ac:dyDescent="0.2">
      <c r="A32" s="27" t="s">
        <v>49</v>
      </c>
      <c r="B32" s="2" t="s">
        <v>1</v>
      </c>
    </row>
    <row r="33" spans="1:2" ht="36" x14ac:dyDescent="0.2">
      <c r="A33" s="29" t="s">
        <v>50</v>
      </c>
      <c r="B33" s="2" t="s">
        <v>22</v>
      </c>
    </row>
    <row r="34" spans="1:2" ht="24" x14ac:dyDescent="0.2">
      <c r="A34" s="230" t="s">
        <v>51</v>
      </c>
      <c r="B34" s="2" t="s">
        <v>29</v>
      </c>
    </row>
    <row r="35" spans="1:2" ht="24" x14ac:dyDescent="0.2">
      <c r="A35" s="28" t="s">
        <v>52</v>
      </c>
      <c r="B35" s="2" t="s">
        <v>8</v>
      </c>
    </row>
    <row r="36" spans="1:2" ht="24.75" thickBot="1" x14ac:dyDescent="0.25">
      <c r="A36" s="25" t="s">
        <v>53</v>
      </c>
      <c r="B36" s="183" t="s">
        <v>9</v>
      </c>
    </row>
    <row r="37" spans="1:2" ht="24" x14ac:dyDescent="0.2">
      <c r="A37" s="231" t="s">
        <v>79</v>
      </c>
      <c r="B37" s="34" t="s">
        <v>78</v>
      </c>
    </row>
    <row r="38" spans="1:2" ht="24" x14ac:dyDescent="0.2">
      <c r="A38" s="227" t="s">
        <v>30</v>
      </c>
      <c r="B38" s="7" t="s">
        <v>10</v>
      </c>
    </row>
    <row r="39" spans="1:2" ht="36" x14ac:dyDescent="0.2">
      <c r="A39" s="27" t="s">
        <v>31</v>
      </c>
      <c r="B39" s="2" t="s">
        <v>11</v>
      </c>
    </row>
    <row r="40" spans="1:2" ht="13.5" x14ac:dyDescent="0.25">
      <c r="A40" s="28" t="s">
        <v>54</v>
      </c>
      <c r="B40" s="11" t="s">
        <v>23</v>
      </c>
    </row>
    <row r="41" spans="1:2" ht="13.5" thickBot="1" x14ac:dyDescent="0.25">
      <c r="A41" s="25" t="s">
        <v>55</v>
      </c>
      <c r="B41" s="183" t="s">
        <v>12</v>
      </c>
    </row>
    <row r="42" spans="1:2" ht="36.75" x14ac:dyDescent="0.25">
      <c r="A42" s="223" t="s">
        <v>56</v>
      </c>
      <c r="B42" s="224" t="s">
        <v>2</v>
      </c>
    </row>
    <row r="43" spans="1:2" ht="24" x14ac:dyDescent="0.2">
      <c r="A43" s="30" t="s">
        <v>57</v>
      </c>
      <c r="B43" s="36" t="s">
        <v>4</v>
      </c>
    </row>
    <row r="44" spans="1:2" x14ac:dyDescent="0.2">
      <c r="A44" s="93" t="s">
        <v>73</v>
      </c>
      <c r="B44" s="49" t="s">
        <v>13</v>
      </c>
    </row>
    <row r="45" spans="1:2" ht="13.5" thickBot="1" x14ac:dyDescent="0.25">
      <c r="A45" s="21" t="s">
        <v>5</v>
      </c>
      <c r="B45" s="16" t="s">
        <v>58</v>
      </c>
    </row>
    <row r="46" spans="1:2" ht="24.75" thickBot="1" x14ac:dyDescent="0.25">
      <c r="A46" s="31" t="s">
        <v>39</v>
      </c>
      <c r="B46" s="20" t="s">
        <v>16</v>
      </c>
    </row>
    <row r="47" spans="1:2" ht="24.75" thickBot="1" x14ac:dyDescent="0.25">
      <c r="A47" s="84" t="s">
        <v>40</v>
      </c>
      <c r="B47" s="85" t="s">
        <v>16</v>
      </c>
    </row>
    <row r="48" spans="1:2" x14ac:dyDescent="0.2">
      <c r="A48" s="32" t="s">
        <v>15</v>
      </c>
      <c r="B48" s="10" t="s">
        <v>17</v>
      </c>
    </row>
  </sheetData>
  <customSheetViews>
    <customSheetView guid="{868BB31A-B62A-4E13-BB0F-634131570483}">
      <selection activeCell="A4" sqref="A4:B48"/>
      <pageMargins left="0.78740157499999996" right="0.78740157499999996" top="0.984251969" bottom="0.984251969" header="0.4921259845" footer="0.4921259845"/>
      <pageSetup paperSize="9" orientation="portrait" r:id="rId1"/>
      <headerFooter alignWithMargins="0"/>
    </customSheetView>
    <customSheetView guid="{D6DB05B1-397F-4DFD-8DE6-12D29C310C44}">
      <selection activeCell="A4" sqref="A4:B48"/>
      <pageMargins left="0.78740157499999996" right="0.78740157499999996" top="0.984251969" bottom="0.984251969" header="0.4921259845" footer="0.4921259845"/>
      <pageSetup paperSize="9" orientation="portrait" r:id="rId2"/>
      <headerFooter alignWithMargins="0"/>
    </customSheetView>
    <customSheetView guid="{648EDD87-2654-4B80-BBE4-7C270B7F7285}">
      <selection activeCell="A4" sqref="A4:B48"/>
      <pageMargins left="0.78740157499999996" right="0.78740157499999996" top="0.984251969" bottom="0.984251969" header="0.4921259845" footer="0.4921259845"/>
      <pageSetup paperSize="9" orientation="portrait" r:id="rId3"/>
      <headerFooter alignWithMargins="0"/>
    </customSheetView>
    <customSheetView guid="{CC19F704-C7A3-4D0D-B65E-971BF5D6AF9C}">
      <selection activeCell="A4" sqref="A4:B48"/>
      <pageMargins left="0.78740157499999996" right="0.78740157499999996" top="0.984251969" bottom="0.984251969" header="0.4921259845" footer="0.4921259845"/>
      <pageSetup paperSize="9" orientation="portrait" r:id="rId4"/>
      <headerFooter alignWithMargins="0"/>
    </customSheetView>
    <customSheetView guid="{04917EA0-AEB4-44DB-A74D-B68FB737E1D8}">
      <selection activeCell="A4" sqref="A4:B48"/>
      <pageMargins left="0.78740157499999996" right="0.78740157499999996" top="0.984251969" bottom="0.984251969" header="0.4921259845" footer="0.4921259845"/>
      <pageSetup paperSize="9" orientation="portrait" r:id="rId5"/>
      <headerFooter alignWithMargins="0"/>
    </customSheetView>
    <customSheetView guid="{972E7F8C-31AC-4DFF-B689-2F9F300E0209}">
      <selection activeCell="A4" sqref="A4:B48"/>
      <pageMargins left="0.78740157499999996" right="0.78740157499999996" top="0.984251969" bottom="0.984251969" header="0.4921259845" footer="0.4921259845"/>
      <pageSetup paperSize="9" orientation="portrait" r:id="rId6"/>
      <headerFooter alignWithMargins="0"/>
    </customSheetView>
    <customSheetView guid="{FE72A262-5F60-4734-BA37-E1F53DE32186}">
      <selection activeCell="A4" sqref="A4:B48"/>
      <pageMargins left="0.78740157499999996" right="0.78740157499999996" top="0.984251969" bottom="0.984251969" header="0.4921259845" footer="0.4921259845"/>
      <pageSetup paperSize="9" orientation="portrait" r:id="rId7"/>
      <headerFooter alignWithMargins="0"/>
    </customSheetView>
    <customSheetView guid="{3D139D5F-E81C-49AC-B722-61A6B21833C7}" showPageBreaks="1">
      <pageMargins left="0.78740157499999996" right="0.78740157499999996" top="0.984251969" bottom="0.984251969" header="0.4921259845" footer="0.4921259845"/>
      <pageSetup paperSize="9" orientation="portrait" r:id="rId8"/>
      <headerFooter alignWithMargins="0"/>
    </customSheetView>
    <customSheetView guid="{21FB03B5-FEC1-457E-9D5D-AEAF28571CD0}">
      <pageMargins left="0.78740157499999996" right="0.78740157499999996" top="0.984251969" bottom="0.984251969" header="0.4921259845" footer="0.4921259845"/>
      <headerFooter alignWithMargins="0"/>
    </customSheetView>
    <customSheetView guid="{E18F526E-3662-4F2A-832F-18B708A7FC98}">
      <pageMargins left="0.78740157499999996" right="0.78740157499999996" top="0.984251969" bottom="0.984251969" header="0.4921259845" footer="0.4921259845"/>
      <headerFooter alignWithMargins="0"/>
    </customSheetView>
    <customSheetView guid="{DBB9E3DD-A798-4BA6-86CB-62C7654AF7C2}">
      <pageMargins left="0.78740157499999996" right="0.78740157499999996" top="0.984251969" bottom="0.984251969" header="0.4921259845" footer="0.4921259845"/>
      <headerFooter alignWithMargins="0"/>
    </customSheetView>
    <customSheetView guid="{C912630A-CE1E-43BF-93A5-907EB893AE9F}">
      <pageMargins left="0.78740157499999996" right="0.78740157499999996" top="0.984251969" bottom="0.984251969" header="0.4921259845" footer="0.4921259845"/>
      <headerFooter alignWithMargins="0"/>
    </customSheetView>
    <customSheetView guid="{73A9278F-ACD2-46CC-90F0-5FE6E8646A78}">
      <pageMargins left="0.78740157499999996" right="0.78740157499999996" top="0.984251969" bottom="0.984251969" header="0.4921259845" footer="0.4921259845"/>
      <headerFooter alignWithMargins="0"/>
    </customSheetView>
    <customSheetView guid="{9FDDAA86-AF96-4D9B-BEAF-E6D32D874E90}" showRuler="0">
      <pageMargins left="0.78740157499999996" right="0.78740157499999996" top="0.984251969" bottom="0.984251969" header="0.4921259845" footer="0.4921259845"/>
      <headerFooter alignWithMargins="0"/>
    </customSheetView>
    <customSheetView guid="{0D75C6D6-0D23-4498-AFA9-F81199E1F510}" showRuler="0">
      <pageMargins left="0.78740157499999996" right="0.78740157499999996" top="0.984251969" bottom="0.984251969" header="0.4921259845" footer="0.4921259845"/>
      <headerFooter alignWithMargins="0"/>
    </customSheetView>
    <customSheetView guid="{16DB59CC-AD35-46AF-86E6-9754EC16E66C}" showRuler="0">
      <pageMargins left="0.78740157499999996" right="0.78740157499999996" top="0.984251969" bottom="0.984251969" header="0.4921259845" footer="0.4921259845"/>
      <headerFooter alignWithMargins="0"/>
    </customSheetView>
    <customSheetView guid="{4F6545A6-568C-4395-A38E-00A03A6331A8}" showPageBreaks="1" showRuler="0">
      <pageMargins left="0.78740157499999996" right="0.78740157499999996" top="0.984251969" bottom="0.984251969" header="0.4921259845" footer="0.4921259845"/>
      <pageSetup paperSize="9" orientation="portrait" r:id="rId9"/>
      <headerFooter alignWithMargins="0"/>
    </customSheetView>
    <customSheetView guid="{472D8D96-9E0B-48AA-8BD5-80586558172E}" showPageBreaks="1" showRuler="0">
      <pageMargins left="0.78740157499999996" right="0.78740157499999996" top="0.984251969" bottom="0.984251969" header="0.4921259845" footer="0.4921259845"/>
      <pageSetup paperSize="9" orientation="portrait" r:id="rId10"/>
      <headerFooter alignWithMargins="0"/>
    </customSheetView>
    <customSheetView guid="{20607AA2-6209-48E5-800E-CE55AB9B3BBF}" showRuler="0">
      <pageMargins left="0.78740157499999996" right="0.78740157499999996" top="0.984251969" bottom="0.984251969" header="0.4921259845" footer="0.4921259845"/>
      <headerFooter alignWithMargins="0"/>
    </customSheetView>
    <customSheetView guid="{186A3392-E96B-4857-95EE-E26001ED6B85}" showRuler="0">
      <pageMargins left="0.78740157499999996" right="0.78740157499999996" top="0.984251969" bottom="0.984251969" header="0.4921259845" footer="0.4921259845"/>
      <pageSetup paperSize="9" orientation="portrait" r:id="rId11"/>
      <headerFooter alignWithMargins="0"/>
    </customSheetView>
    <customSheetView guid="{5C56AF04-5BD7-11D7-A5C2-B622CBA17847}" showPageBreaks="1" showRuler="0">
      <pageMargins left="0.78740157499999996" right="0.78740157499999996" top="0.984251969" bottom="0.984251969" header="0.4921259845" footer="0.4921259845"/>
      <pageSetup paperSize="9" orientation="portrait" r:id="rId12"/>
      <headerFooter alignWithMargins="0"/>
    </customSheetView>
    <customSheetView guid="{B2D20EA2-AB1E-474D-9FDB-B8A61C912297}" showPageBreaks="1" showRuler="0">
      <pageMargins left="0.78740157499999996" right="0.78740157499999996" top="0.984251969" bottom="0.984251969" header="0.4921259845" footer="0.4921259845"/>
      <pageSetup paperSize="9" orientation="portrait" r:id="rId13"/>
      <headerFooter alignWithMargins="0"/>
    </customSheetView>
    <customSheetView guid="{B45F1B8F-13AA-4970-BA9A-C39B2F8FFA63}" showRuler="0">
      <pageMargins left="0.78740157499999996" right="0.78740157499999996" top="0.984251969" bottom="0.984251969" header="0.4921259845" footer="0.4921259845"/>
      <headerFooter alignWithMargins="0"/>
    </customSheetView>
    <customSheetView guid="{1D888E37-2224-47B8-BBCA-8AE3DB477E24}" showRuler="0">
      <pageMargins left="0.78740157499999996" right="0.78740157499999996" top="0.984251969" bottom="0.984251969" header="0.4921259845" footer="0.4921259845"/>
      <headerFooter alignWithMargins="0"/>
    </customSheetView>
    <customSheetView guid="{F3D1AC9C-FE0D-438A-88AC-8D3A8FAAA497}" showRuler="0">
      <pageMargins left="0.78740157499999996" right="0.78740157499999996" top="0.984251969" bottom="0.984251969" header="0.4921259845" footer="0.4921259845"/>
      <headerFooter alignWithMargins="0"/>
    </customSheetView>
    <customSheetView guid="{42C77DEA-95AC-4A20-8DF3-B83B09926CE9}" showRuler="0">
      <pageMargins left="0.78740157499999996" right="0.78740157499999996" top="0.984251969" bottom="0.984251969" header="0.4921259845" footer="0.4921259845"/>
      <headerFooter alignWithMargins="0"/>
    </customSheetView>
    <customSheetView guid="{457267F0-EEA0-4644-991E-A27CA2C23373}">
      <pageMargins left="0.78740157499999996" right="0.78740157499999996" top="0.984251969" bottom="0.984251969" header="0.4921259845" footer="0.4921259845"/>
      <headerFooter alignWithMargins="0"/>
    </customSheetView>
    <customSheetView guid="{F58E96A6-7FE1-4D44-A1BA-5CC1A0899A23}" showPageBreaks="1">
      <pageMargins left="0.78740157499999996" right="0.78740157499999996" top="0.984251969" bottom="0.984251969" header="0.4921259845" footer="0.4921259845"/>
      <pageSetup paperSize="9" orientation="portrait" r:id="rId14"/>
      <headerFooter alignWithMargins="0"/>
    </customSheetView>
    <customSheetView guid="{5FC9C78E-5B53-4558-848D-02C7639ADF8F}">
      <selection activeCell="A4" sqref="A4:B48"/>
      <pageMargins left="0.78740157499999996" right="0.78740157499999996" top="0.984251969" bottom="0.984251969" header="0.4921259845" footer="0.4921259845"/>
      <pageSetup paperSize="9" orientation="portrait" r:id="rId15"/>
      <headerFooter alignWithMargins="0"/>
    </customSheetView>
    <customSheetView guid="{7A694604-DFE4-434C-BF7B-7E97A9C037D7}">
      <selection activeCell="A4" sqref="A4:B48"/>
      <pageMargins left="0.78740157499999996" right="0.78740157499999996" top="0.984251969" bottom="0.984251969" header="0.4921259845" footer="0.4921259845"/>
      <pageSetup paperSize="9" orientation="portrait" r:id="rId16"/>
      <headerFooter alignWithMargins="0"/>
    </customSheetView>
  </customSheetViews>
  <phoneticPr fontId="0" type="noConversion"/>
  <pageMargins left="0.78740157499999996" right="0.78740157499999996" top="0.984251969" bottom="0.984251969" header="0.4921259845" footer="0.4921259845"/>
  <pageSetup paperSize="9" orientation="portrait" r:id="rId17"/>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x14ac:dyDescent="0.2"/>
  <sheetData/>
  <customSheetViews>
    <customSheetView guid="{868BB31A-B62A-4E13-BB0F-634131570483}">
      <pageMargins left="0.78740157499999996" right="0.78740157499999996" top="0.984251969" bottom="0.984251969" header="0.4921259845" footer="0.4921259845"/>
      <pageSetup paperSize="9" orientation="portrait" r:id="rId1"/>
      <headerFooter alignWithMargins="0"/>
    </customSheetView>
    <customSheetView guid="{D6DB05B1-397F-4DFD-8DE6-12D29C310C44}">
      <pageMargins left="0.78740157499999996" right="0.78740157499999996" top="0.984251969" bottom="0.984251969" header="0.4921259845" footer="0.4921259845"/>
      <pageSetup paperSize="9" orientation="portrait" r:id="rId2"/>
      <headerFooter alignWithMargins="0"/>
    </customSheetView>
    <customSheetView guid="{648EDD87-2654-4B80-BBE4-7C270B7F7285}">
      <pageMargins left="0.78740157499999996" right="0.78740157499999996" top="0.984251969" bottom="0.984251969" header="0.4921259845" footer="0.4921259845"/>
      <pageSetup paperSize="9" orientation="portrait" r:id="rId3"/>
      <headerFooter alignWithMargins="0"/>
    </customSheetView>
    <customSheetView guid="{CC19F704-C7A3-4D0D-B65E-971BF5D6AF9C}">
      <pageMargins left="0.78740157499999996" right="0.78740157499999996" top="0.984251969" bottom="0.984251969" header="0.4921259845" footer="0.4921259845"/>
      <pageSetup paperSize="9" orientation="portrait" r:id="rId4"/>
      <headerFooter alignWithMargins="0"/>
    </customSheetView>
    <customSheetView guid="{04917EA0-AEB4-44DB-A74D-B68FB737E1D8}">
      <pageMargins left="0.78740157499999996" right="0.78740157499999996" top="0.984251969" bottom="0.984251969" header="0.4921259845" footer="0.4921259845"/>
      <pageSetup paperSize="9" orientation="portrait" r:id="rId5"/>
      <headerFooter alignWithMargins="0"/>
    </customSheetView>
    <customSheetView guid="{972E7F8C-31AC-4DFF-B689-2F9F300E0209}">
      <pageMargins left="0.78740157499999996" right="0.78740157499999996" top="0.984251969" bottom="0.984251969" header="0.4921259845" footer="0.4921259845"/>
      <pageSetup paperSize="9" orientation="portrait" r:id="rId6"/>
      <headerFooter alignWithMargins="0"/>
    </customSheetView>
    <customSheetView guid="{FE72A262-5F60-4734-BA37-E1F53DE32186}">
      <pageMargins left="0.78740157499999996" right="0.78740157499999996" top="0.984251969" bottom="0.984251969" header="0.4921259845" footer="0.4921259845"/>
      <pageSetup paperSize="9" orientation="portrait" r:id="rId7"/>
      <headerFooter alignWithMargins="0"/>
    </customSheetView>
    <customSheetView guid="{3D139D5F-E81C-49AC-B722-61A6B21833C7}" showPageBreaks="1">
      <pageMargins left="0.78740157499999996" right="0.78740157499999996" top="0.984251969" bottom="0.984251969" header="0.4921259845" footer="0.4921259845"/>
      <pageSetup paperSize="9" orientation="portrait" r:id="rId8"/>
      <headerFooter alignWithMargins="0"/>
    </customSheetView>
    <customSheetView guid="{21FB03B5-FEC1-457E-9D5D-AEAF28571CD0}">
      <pageMargins left="0.78740157499999996" right="0.78740157499999996" top="0.984251969" bottom="0.984251969" header="0.4921259845" footer="0.4921259845"/>
      <headerFooter alignWithMargins="0"/>
    </customSheetView>
    <customSheetView guid="{E18F526E-3662-4F2A-832F-18B708A7FC98}">
      <pageMargins left="0.78740157499999996" right="0.78740157499999996" top="0.984251969" bottom="0.984251969" header="0.4921259845" footer="0.4921259845"/>
      <headerFooter alignWithMargins="0"/>
    </customSheetView>
    <customSheetView guid="{DBB9E3DD-A798-4BA6-86CB-62C7654AF7C2}">
      <pageMargins left="0.78740157499999996" right="0.78740157499999996" top="0.984251969" bottom="0.984251969" header="0.4921259845" footer="0.4921259845"/>
      <headerFooter alignWithMargins="0"/>
    </customSheetView>
    <customSheetView guid="{C912630A-CE1E-43BF-93A5-907EB893AE9F}">
      <pageMargins left="0.78740157499999996" right="0.78740157499999996" top="0.984251969" bottom="0.984251969" header="0.4921259845" footer="0.4921259845"/>
      <headerFooter alignWithMargins="0"/>
    </customSheetView>
    <customSheetView guid="{73A9278F-ACD2-46CC-90F0-5FE6E8646A78}">
      <pageMargins left="0.78740157499999996" right="0.78740157499999996" top="0.984251969" bottom="0.984251969" header="0.4921259845" footer="0.4921259845"/>
      <headerFooter alignWithMargins="0"/>
    </customSheetView>
    <customSheetView guid="{9FDDAA86-AF96-4D9B-BEAF-E6D32D874E90}" showRuler="0">
      <pageMargins left="0.78740157499999996" right="0.78740157499999996" top="0.984251969" bottom="0.984251969" header="0.4921259845" footer="0.4921259845"/>
      <headerFooter alignWithMargins="0"/>
    </customSheetView>
    <customSheetView guid="{0D75C6D6-0D23-4498-AFA9-F81199E1F510}" showRuler="0">
      <pageMargins left="0.78740157499999996" right="0.78740157499999996" top="0.984251969" bottom="0.984251969" header="0.4921259845" footer="0.4921259845"/>
      <headerFooter alignWithMargins="0"/>
    </customSheetView>
    <customSheetView guid="{16DB59CC-AD35-46AF-86E6-9754EC16E66C}" showRuler="0">
      <pageMargins left="0.78740157499999996" right="0.78740157499999996" top="0.984251969" bottom="0.984251969" header="0.4921259845" footer="0.4921259845"/>
      <headerFooter alignWithMargins="0"/>
    </customSheetView>
    <customSheetView guid="{4F6545A6-568C-4395-A38E-00A03A6331A8}" showPageBreaks="1" showRuler="0">
      <pageMargins left="0.78740157499999996" right="0.78740157499999996" top="0.984251969" bottom="0.984251969" header="0.4921259845" footer="0.4921259845"/>
      <pageSetup paperSize="9" orientation="portrait" r:id="rId9"/>
      <headerFooter alignWithMargins="0"/>
    </customSheetView>
    <customSheetView guid="{472D8D96-9E0B-48AA-8BD5-80586558172E}" showPageBreaks="1" showRuler="0">
      <pageMargins left="0.78740157499999996" right="0.78740157499999996" top="0.984251969" bottom="0.984251969" header="0.4921259845" footer="0.4921259845"/>
      <pageSetup paperSize="9" orientation="portrait" r:id="rId10"/>
      <headerFooter alignWithMargins="0"/>
    </customSheetView>
    <customSheetView guid="{20607AA2-6209-48E5-800E-CE55AB9B3BBF}" showRuler="0">
      <pageMargins left="0.78740157499999996" right="0.78740157499999996" top="0.984251969" bottom="0.984251969" header="0.4921259845" footer="0.4921259845"/>
      <headerFooter alignWithMargins="0"/>
    </customSheetView>
    <customSheetView guid="{186A3392-E96B-4857-95EE-E26001ED6B85}" showRuler="0">
      <pageMargins left="0.78740157499999996" right="0.78740157499999996" top="0.984251969" bottom="0.984251969" header="0.4921259845" footer="0.4921259845"/>
      <pageSetup paperSize="9" orientation="portrait" r:id="rId11"/>
      <headerFooter alignWithMargins="0"/>
    </customSheetView>
    <customSheetView guid="{5C56AF04-5BD7-11D7-A5C2-B622CBA17847}" showPageBreaks="1" showRuler="0">
      <pageMargins left="0.78740157499999996" right="0.78740157499999996" top="0.984251969" bottom="0.984251969" header="0.4921259845" footer="0.4921259845"/>
      <pageSetup paperSize="9" orientation="portrait" r:id="rId12"/>
      <headerFooter alignWithMargins="0"/>
    </customSheetView>
    <customSheetView guid="{B2D20EA2-AB1E-474D-9FDB-B8A61C912297}" showPageBreaks="1" showRuler="0">
      <pageMargins left="0.78740157499999996" right="0.78740157499999996" top="0.984251969" bottom="0.984251969" header="0.4921259845" footer="0.4921259845"/>
      <pageSetup paperSize="9" orientation="portrait" r:id="rId13"/>
      <headerFooter alignWithMargins="0"/>
    </customSheetView>
    <customSheetView guid="{B45F1B8F-13AA-4970-BA9A-C39B2F8FFA63}" showRuler="0">
      <pageMargins left="0.78740157499999996" right="0.78740157499999996" top="0.984251969" bottom="0.984251969" header="0.4921259845" footer="0.4921259845"/>
      <headerFooter alignWithMargins="0"/>
    </customSheetView>
    <customSheetView guid="{1D888E37-2224-47B8-BBCA-8AE3DB477E24}" showRuler="0">
      <pageMargins left="0.78740157499999996" right="0.78740157499999996" top="0.984251969" bottom="0.984251969" header="0.4921259845" footer="0.4921259845"/>
      <headerFooter alignWithMargins="0"/>
    </customSheetView>
    <customSheetView guid="{F3D1AC9C-FE0D-438A-88AC-8D3A8FAAA497}" showRuler="0">
      <pageMargins left="0.78740157499999996" right="0.78740157499999996" top="0.984251969" bottom="0.984251969" header="0.4921259845" footer="0.4921259845"/>
      <headerFooter alignWithMargins="0"/>
    </customSheetView>
    <customSheetView guid="{42C77DEA-95AC-4A20-8DF3-B83B09926CE9}" showRuler="0">
      <pageMargins left="0.78740157499999996" right="0.78740157499999996" top="0.984251969" bottom="0.984251969" header="0.4921259845" footer="0.4921259845"/>
      <headerFooter alignWithMargins="0"/>
    </customSheetView>
    <customSheetView guid="{457267F0-EEA0-4644-991E-A27CA2C23373}">
      <pageMargins left="0.78740157499999996" right="0.78740157499999996" top="0.984251969" bottom="0.984251969" header="0.4921259845" footer="0.4921259845"/>
      <headerFooter alignWithMargins="0"/>
    </customSheetView>
    <customSheetView guid="{F58E96A6-7FE1-4D44-A1BA-5CC1A0899A23}" showPageBreaks="1">
      <pageMargins left="0.78740157499999996" right="0.78740157499999996" top="0.984251969" bottom="0.984251969" header="0.4921259845" footer="0.4921259845"/>
      <pageSetup paperSize="9" orientation="portrait" r:id="rId14"/>
      <headerFooter alignWithMargins="0"/>
    </customSheetView>
    <customSheetView guid="{5FC9C78E-5B53-4558-848D-02C7639ADF8F}">
      <pageMargins left="0.78740157499999996" right="0.78740157499999996" top="0.984251969" bottom="0.984251969" header="0.4921259845" footer="0.4921259845"/>
      <pageSetup paperSize="9" orientation="portrait" r:id="rId15"/>
      <headerFooter alignWithMargins="0"/>
    </customSheetView>
    <customSheetView guid="{7A694604-DFE4-434C-BF7B-7E97A9C037D7}">
      <pageMargins left="0.78740157499999996" right="0.78740157499999996" top="0.984251969" bottom="0.984251969" header="0.4921259845" footer="0.4921259845"/>
      <pageSetup paperSize="9" orientation="portrait" r:id="rId16"/>
      <headerFooter alignWithMargins="0"/>
    </customSheetView>
  </customSheetViews>
  <phoneticPr fontId="0" type="noConversion"/>
  <pageMargins left="0.78740157499999996" right="0.78740157499999996" top="0.984251969" bottom="0.984251969" header="0.4921259845" footer="0.4921259845"/>
  <pageSetup paperSize="9" orientation="portrait" r:id="rId17"/>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vt:i4>
      </vt:variant>
      <vt:variant>
        <vt:lpstr>Pojmenované oblasti</vt:lpstr>
      </vt:variant>
      <vt:variant>
        <vt:i4>1</vt:i4>
      </vt:variant>
    </vt:vector>
  </HeadingPairs>
  <TitlesOfParts>
    <vt:vector size="4" baseType="lpstr">
      <vt:lpstr>rekapitulace pro r. 2019</vt:lpstr>
      <vt:lpstr>List2</vt:lpstr>
      <vt:lpstr>List3</vt:lpstr>
      <vt:lpstr>'rekapitulace pro r. 2019'!Názvy_tisku</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VJ</dc:creator>
  <cp:lastModifiedBy>Jarkovský Václav Ing.</cp:lastModifiedBy>
  <cp:lastPrinted>2018-03-05T10:24:04Z</cp:lastPrinted>
  <dcterms:created xsi:type="dcterms:W3CDTF">2003-03-16T18:13:27Z</dcterms:created>
  <dcterms:modified xsi:type="dcterms:W3CDTF">2019-02-15T10:28:11Z</dcterms:modified>
</cp:coreProperties>
</file>