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H:\rozp 2023\přímé zadání KÚ 2023\příloha metodiky 2023\"/>
    </mc:Choice>
  </mc:AlternateContent>
  <xr:revisionPtr revIDLastSave="0" documentId="13_ncr:1_{82383C74-5724-4E2E-8421-C6CF0F559270}" xr6:coauthVersionLast="47" xr6:coauthVersionMax="47" xr10:uidLastSave="{00000000-0000-0000-0000-000000000000}"/>
  <bookViews>
    <workbookView xWindow="-120" yWindow="-120" windowWidth="29040" windowHeight="15840" xr2:uid="{00000000-000D-0000-FFFF-FFFF00000000}"/>
  </bookViews>
  <sheets>
    <sheet name="rekapitulace pro r. 2023" sheetId="1" r:id="rId1"/>
    <sheet name="List2" sheetId="2" r:id="rId2"/>
    <sheet name="List3" sheetId="3" r:id="rId3"/>
  </sheets>
  <definedNames>
    <definedName name="_xlnm._FilterDatabase" localSheetId="0" hidden="1">'rekapitulace pro r. 2023'!$C$4:$AY$153</definedName>
    <definedName name="_xlnm.Print_Titles" localSheetId="0">'rekapitulace pro r. 2023'!$A:$B,'rekapitulace pro r. 2023'!$1:$4</definedName>
    <definedName name="Z_018CDF41_8BF5_4F05_8A53_E19031C5DF43_.wvu.FilterData" localSheetId="0" hidden="1">'rekapitulace pro r. 2023'!$C$4:$AY$153</definedName>
    <definedName name="Z_01D60DC3_83D1_477F_8CB2_FBED2B4E102A_.wvu.FilterData" localSheetId="0" hidden="1">'rekapitulace pro r. 2023'!$A$2:$BA$150</definedName>
    <definedName name="Z_0263CF08_90AC_4AC9_862E_CEFB145CFCA9_.wvu.FilterData" localSheetId="0" hidden="1">'rekapitulace pro r. 2023'!$A$2:$BA$150</definedName>
    <definedName name="Z_02919911_0D79_41BC_AEA7_B810DB1A0719_.wvu.FilterData" localSheetId="0" hidden="1">'rekapitulace pro r. 2023'!$C$4:$AY$153</definedName>
    <definedName name="Z_02D89CA2_16DE_400D_A339_4442AE86F9A6_.wvu.FilterData" localSheetId="0" hidden="1">'rekapitulace pro r. 2023'!$C$4:$BA$150</definedName>
    <definedName name="Z_04917EA0_AEB4_44DB_A74D_B68FB737E1D8_.wvu.Cols" localSheetId="0" hidden="1">'rekapitulace pro r. 2023'!#REF!</definedName>
    <definedName name="Z_04917EA0_AEB4_44DB_A74D_B68FB737E1D8_.wvu.FilterData" localSheetId="0" hidden="1">'rekapitulace pro r. 2023'!$C$4:$AY$153</definedName>
    <definedName name="Z_04917EA0_AEB4_44DB_A74D_B68FB737E1D8_.wvu.PrintTitles" localSheetId="0" hidden="1">'rekapitulace pro r. 2023'!$A:$B,'rekapitulace pro r. 2023'!$1:$4</definedName>
    <definedName name="Z_05056D1E_E784_44B1_95DD_7D9ACE12BE99_.wvu.FilterData" localSheetId="0" hidden="1">'rekapitulace pro r. 2023'!$C$4:$AY$153</definedName>
    <definedName name="Z_05F0BC68_3DDE_463D_914F_583D7DB602BE_.wvu.FilterData" localSheetId="0" hidden="1">'rekapitulace pro r. 2023'!$C$4:$AY$153</definedName>
    <definedName name="Z_06B402C9_9105_422B_8D6D_D165EFDEE295_.wvu.FilterData" localSheetId="0" hidden="1">'rekapitulace pro r. 2023'!$D$4:$AX$63</definedName>
    <definedName name="Z_06D07A6C_4557_4681_9372_C7ABE0668183_.wvu.FilterData" localSheetId="0" hidden="1">'rekapitulace pro r. 2023'!$C$4:$AY$153</definedName>
    <definedName name="Z_08186933_C902_40BE_9871_86E57F793319_.wvu.FilterData" localSheetId="0" hidden="1">'rekapitulace pro r. 2023'!#REF!</definedName>
    <definedName name="Z_08EC96BE_0301_4E1C_A285_38B505C30BFC_.wvu.FilterData" localSheetId="0" hidden="1">'rekapitulace pro r. 2023'!$C$4:$AY$153</definedName>
    <definedName name="Z_091C2710_9D43_4CC0_8951_292E4C63D963_.wvu.FilterData" localSheetId="0" hidden="1">'rekapitulace pro r. 2023'!$D$4:$AX$63</definedName>
    <definedName name="Z_09627F9B_D160_4647_83E7_E5CD157CA38B_.wvu.FilterData" localSheetId="0" hidden="1">'rekapitulace pro r. 2023'!$D$4:$AX$63</definedName>
    <definedName name="Z_0994D55C_2318_4611_83FA_B9F6BDDA3C95_.wvu.FilterData" localSheetId="0" hidden="1">'rekapitulace pro r. 2023'!$C$4:$AY$153</definedName>
    <definedName name="Z_09C7A04F_FAAE_4835_95EE_C7A01AAED2F0_.wvu.FilterData" localSheetId="0" hidden="1">'rekapitulace pro r. 2023'!$C$4:$AY$153</definedName>
    <definedName name="Z_0A9CD427_6C5C_4397_89AB_6E72778A4EC6_.wvu.FilterData" localSheetId="0" hidden="1">'rekapitulace pro r. 2023'!$C$4:$AY$153</definedName>
    <definedName name="Z_0AA30656_BB9F_46DC_90BB_5FC8BFD0B584_.wvu.FilterData" localSheetId="0" hidden="1">'rekapitulace pro r. 2023'!$C$4:$BA$150</definedName>
    <definedName name="Z_0B16428C_386D_454F_B89B_F8C4E36EB4E3_.wvu.FilterData" localSheetId="0" hidden="1">'rekapitulace pro r. 2023'!$C$4:$AY$153</definedName>
    <definedName name="Z_0B96E24D_B6C1_4EBE_A0B1_F83E680D491E_.wvu.FilterData" localSheetId="0" hidden="1">'rekapitulace pro r. 2023'!$C$4:$AY$153</definedName>
    <definedName name="Z_0B96E24D_B6C1_4EBE_A0B1_F83E680D491E_.wvu.PrintTitles" localSheetId="0" hidden="1">'rekapitulace pro r. 2023'!$A:$B,'rekapitulace pro r. 2023'!$1:$4</definedName>
    <definedName name="Z_0B9E6F6A_CF05_45C0_BAA6_742E3096FAD4_.wvu.FilterData" localSheetId="0" hidden="1">'rekapitulace pro r. 2023'!$AC$4:$AG$57</definedName>
    <definedName name="Z_0BAE814C_225A_4536_9E92_2B3147A8A2D1_.wvu.FilterData" localSheetId="0" hidden="1">'rekapitulace pro r. 2023'!$C$4:$AY$153</definedName>
    <definedName name="Z_0BE8C9EF_4672_4BFC_8A60_BB125278CD76_.wvu.FilterData" localSheetId="0" hidden="1">'rekapitulace pro r. 2023'!$C$4:$AY$153</definedName>
    <definedName name="Z_0C39F45F_FB79_43F0_8331_5336564F8B52_.wvu.FilterData" localSheetId="0" hidden="1">'rekapitulace pro r. 2023'!$BA$4:$BA$146</definedName>
    <definedName name="Z_0CA61946_4E50_482E_B336_4B9185F38B56_.wvu.FilterData" localSheetId="0" hidden="1">'rekapitulace pro r. 2023'!$D$4:$AX$63</definedName>
    <definedName name="Z_0CA88B16_49A7_424B_A86A_3C155BF07810_.wvu.FilterData" localSheetId="0" hidden="1">'rekapitulace pro r. 2023'!$C$4:$AY$153</definedName>
    <definedName name="Z_0EBB2CCB_74B5_45B9_811C_B5C0652408F9_.wvu.FilterData" localSheetId="0" hidden="1">'rekapitulace pro r. 2023'!$AX$4:$BA$150</definedName>
    <definedName name="Z_0ECB3CFE_094A_49D4_BDE6_3EF8D7D8F9EF_.wvu.FilterData" localSheetId="0" hidden="1">'rekapitulace pro r. 2023'!$C$4:$AY$153</definedName>
    <definedName name="Z_0F384C6F_BA0B_4E61_ACD4_0478EFB56E4A_.wvu.FilterData" localSheetId="0" hidden="1">'rekapitulace pro r. 2023'!$C$4:$AY$153</definedName>
    <definedName name="Z_0F68A1E9_1DA2_4488_A2CA_6DAC49F83149_.wvu.FilterData" localSheetId="0" hidden="1">'rekapitulace pro r. 2023'!$C$4:$AY$153</definedName>
    <definedName name="Z_0FCB1660_5CDA_4FFE_87C1_3B6F25887A6E_.wvu.FilterData" localSheetId="0" hidden="1">'rekapitulace pro r. 2023'!$C$4:$BA$150</definedName>
    <definedName name="Z_10657BC4_AD41_4556_A26B_79FA5813EA2F_.wvu.FilterData" localSheetId="0" hidden="1">'rekapitulace pro r. 2023'!$AC$4:$AG$57</definedName>
    <definedName name="Z_10DCC889_C5C3_4EAB_83AD_A0BC77F88640_.wvu.FilterData" localSheetId="0" hidden="1">'rekapitulace pro r. 2023'!$C$4:$AX$148</definedName>
    <definedName name="Z_112DA544_A215_4EFE_884B_DEC710DA7C5F_.wvu.FilterData" localSheetId="0" hidden="1">'rekapitulace pro r. 2023'!$C$4:$AY$153</definedName>
    <definedName name="Z_119758CD_D67A_41EF_A869_9FB76D91FA88_.wvu.FilterData" localSheetId="0" hidden="1">'rekapitulace pro r. 2023'!$AX$4:$BA$150</definedName>
    <definedName name="Z_11EAC397_7379_46D4_A737_65045D849342_.wvu.FilterData" localSheetId="0" hidden="1">'rekapitulace pro r. 2023'!$D$4:$AX$63</definedName>
    <definedName name="Z_129824F0_D75C_44E5_8034_CC240B04F0B9_.wvu.FilterData" localSheetId="0" hidden="1">'rekapitulace pro r. 2023'!$C$4:$AY$153</definedName>
    <definedName name="Z_12E030AF_7416_4686_AC84_77C1E201C064_.wvu.FilterData" localSheetId="0" hidden="1">'rekapitulace pro r. 2023'!$AX$4:$BA$150</definedName>
    <definedName name="Z_133AECD7_1DF0_49B2_A09E_DF0212DB42FC_.wvu.FilterData" localSheetId="0" hidden="1">'rekapitulace pro r. 2023'!$C$4:$AY$153</definedName>
    <definedName name="Z_1405EBAA_26F5_4C92_8380_D0BC68577227_.wvu.FilterData" localSheetId="0" hidden="1">'rekapitulace pro r. 2023'!$B$4:$F$150</definedName>
    <definedName name="Z_14D20862_3FF1_4450_8BDD_F6EC46AB4B12_.wvu.FilterData" localSheetId="0" hidden="1">'rekapitulace pro r. 2023'!$AX$4:$BA$150</definedName>
    <definedName name="Z_14D8FF62_525E_4978_98CD_831EA9719D24_.wvu.FilterData" localSheetId="0" hidden="1">'rekapitulace pro r. 2023'!$AC$4:$AG$57</definedName>
    <definedName name="Z_15F6C5A4_D833_46E5_8DEA_EB4990407C22_.wvu.FilterData" localSheetId="0" hidden="1">'rekapitulace pro r. 2023'!$C$4:$AY$153</definedName>
    <definedName name="Z_160AC621_16C0_4725_A7E9_89F1D1913675_.wvu.FilterData" localSheetId="0" hidden="1">'rekapitulace pro r. 2023'!$C$4:$AY$153</definedName>
    <definedName name="Z_165AEAEA_F0B9_4133_98D7_26465254569C_.wvu.FilterData" localSheetId="0" hidden="1">'rekapitulace pro r. 2023'!$AC$4:$AG$57</definedName>
    <definedName name="Z_16DB2E8F_7946_413F_BECA_E1FF4EE2399D_.wvu.FilterData" localSheetId="0" hidden="1">'rekapitulace pro r. 2023'!$AX$4:$BA$150</definedName>
    <definedName name="Z_16EF8801_6C34_4C26_A153_AFA26942E4AA_.wvu.FilterData" localSheetId="0" hidden="1">'rekapitulace pro r. 2023'!$C$4:$AY$153</definedName>
    <definedName name="Z_1793761A_18B2_44E1_B2DA_A8A7F961ED91_.wvu.FilterData" localSheetId="0" hidden="1">'rekapitulace pro r. 2023'!$C$4:$AY$153</definedName>
    <definedName name="Z_187CC08D_4608_4D8A_85FE_4E52F75BF75F_.wvu.FilterData" localSheetId="0" hidden="1">'rekapitulace pro r. 2023'!$AC$4:$AG$57</definedName>
    <definedName name="Z_195FBC4F_F93F_43D4_AEBE_0EE906C5F4FB_.wvu.FilterData" localSheetId="0" hidden="1">'rekapitulace pro r. 2023'!$AX$4:$BA$150</definedName>
    <definedName name="Z_1A9CE45C_8889_4E6A_A512_E9FC5C58BEED_.wvu.FilterData" localSheetId="0" hidden="1">'rekapitulace pro r. 2023'!$C$4:$AY$153</definedName>
    <definedName name="Z_1B908FCB_5FF9_441A_A4D4_36852E0539B3_.wvu.FilterData" localSheetId="0" hidden="1">'rekapitulace pro r. 2023'!$D$4:$AX$63</definedName>
    <definedName name="Z_1C03BE40_9EFF_45BD_96A2_56642F0E89DE_.wvu.FilterData" localSheetId="0" hidden="1">'rekapitulace pro r. 2023'!$C$4:$AY$153</definedName>
    <definedName name="Z_1C0533D5_1602_4D91_8ACD_D5A94ACF40DD_.wvu.FilterData" localSheetId="0" hidden="1">'rekapitulace pro r. 2023'!$AX$4:$BA$150</definedName>
    <definedName name="Z_1C21B521_5D5A_4EE0_A6E6_560C1B1C97F1_.wvu.FilterData" localSheetId="0" hidden="1">'rekapitulace pro r. 2023'!$C$4:$AY$153</definedName>
    <definedName name="Z_1C777DBE_537F_4819_8CD4_166C0CE9A684_.wvu.FilterData" localSheetId="0" hidden="1">'rekapitulace pro r. 2023'!$C$4:$AY$153</definedName>
    <definedName name="Z_1D888E37_2224_47B8_BBCA_8AE3DB477E24_.wvu.FilterData" localSheetId="0" hidden="1">'rekapitulace pro r. 2023'!$AQ$4:$AX$63</definedName>
    <definedName name="Z_1E4E2307_1ABD_4DB5_904D_A1B06917412B_.wvu.FilterData" localSheetId="0" hidden="1">'rekapitulace pro r. 2023'!$C$4:$AY$153</definedName>
    <definedName name="Z_1E7F5A14_4CBC_49A0_984A_99766FE79B1D_.wvu.FilterData" localSheetId="0" hidden="1">'rekapitulace pro r. 2023'!$AC$4:$AG$57</definedName>
    <definedName name="Z_1F087C27_0B44_44A4_A0F7_68DD48B6BAAA_.wvu.FilterData" localSheetId="0" hidden="1">'rekapitulace pro r. 2023'!#REF!</definedName>
    <definedName name="Z_1FD040D7_D6BF_4FFC_81A3_9314CAD9C0FF_.wvu.FilterData" localSheetId="0" hidden="1">'rekapitulace pro r. 2023'!$AX$4:$BA$150</definedName>
    <definedName name="Z_21FB03B5_FEC1_457E_9D5D_AEAF28571CD0_.wvu.Cols" localSheetId="0" hidden="1">'rekapitulace pro r. 2023'!#REF!,'rekapitulace pro r. 2023'!#REF!</definedName>
    <definedName name="Z_21FB03B5_FEC1_457E_9D5D_AEAF28571CD0_.wvu.FilterData" localSheetId="0" hidden="1">'rekapitulace pro r. 2023'!$AX$4:$BA$150</definedName>
    <definedName name="Z_21FB03B5_FEC1_457E_9D5D_AEAF28571CD0_.wvu.PrintTitles" localSheetId="0" hidden="1">'rekapitulace pro r. 2023'!$A:$C,'rekapitulace pro r. 2023'!$1:$4</definedName>
    <definedName name="Z_2255BD0F_0F55_423C_9F5D_F6576563FD7F_.wvu.FilterData" localSheetId="0" hidden="1">'rekapitulace pro r. 2023'!$C$4:$AY$153</definedName>
    <definedName name="Z_22789203_99C9_4695_A00F_8332CF9F77C6_.wvu.FilterData" localSheetId="0" hidden="1">'rekapitulace pro r. 2023'!$A$3:$AX$148</definedName>
    <definedName name="Z_2295268F_4678_43D2_86DE_92B0543531F9_.wvu.FilterData" localSheetId="0" hidden="1">'rekapitulace pro r. 2023'!$A$2:$BA$150</definedName>
    <definedName name="Z_22E8D445_2EDB_493A_90D2_CEECA8A7A97F_.wvu.FilterData" localSheetId="0" hidden="1">'rekapitulace pro r. 2023'!$C$4:$AY$153</definedName>
    <definedName name="Z_237177CB_A85E_4683_89C5_674D9AA39604_.wvu.FilterData" localSheetId="0" hidden="1">'rekapitulace pro r. 2023'!$C$4:$BA$150</definedName>
    <definedName name="Z_23BBB89C_820B_482C_B532_49620385680A_.wvu.FilterData" localSheetId="0" hidden="1">'rekapitulace pro r. 2023'!$D$4:$AX$63</definedName>
    <definedName name="Z_2400B340_2F1D_471E_9859_75AE6811B019_.wvu.FilterData" localSheetId="0" hidden="1">'rekapitulace pro r. 2023'!$A$3:$AX$148</definedName>
    <definedName name="Z_25122FFC_D519_4B1B_B89F_446962827DD2_.wvu.FilterData" localSheetId="0" hidden="1">'rekapitulace pro r. 2023'!$A$2:$BA$150</definedName>
    <definedName name="Z_2611B2AB_C569_4736_A024_6DD9FBBB09D2_.wvu.FilterData" localSheetId="0" hidden="1">'rekapitulace pro r. 2023'!$A$2:$BA$150</definedName>
    <definedName name="Z_27357159_C99A_44C2_BCBD_2D5E22A10370_.wvu.FilterData" localSheetId="0" hidden="1">'rekapitulace pro r. 2023'!#REF!</definedName>
    <definedName name="Z_2776AC98_826F_41C6_9729_7CA0A644B43C_.wvu.FilterData" localSheetId="0" hidden="1">'rekapitulace pro r. 2023'!$C$4:$AY$153</definedName>
    <definedName name="Z_2A18B762_C948_42AD_A122_934266EC8D05_.wvu.FilterData" localSheetId="0" hidden="1">'rekapitulace pro r. 2023'!$AX$4:$BA$150</definedName>
    <definedName name="Z_2A3F304A_83F5_453D_87BE_A20404E3555C_.wvu.FilterData" localSheetId="0" hidden="1">'rekapitulace pro r. 2023'!$D$4:$AX$63</definedName>
    <definedName name="Z_2A647F16_69EB_4013_BB63_5501D82DF4B0_.wvu.FilterData" localSheetId="0" hidden="1">'rekapitulace pro r. 2023'!$D$4:$AX$63</definedName>
    <definedName name="Z_2AC9A2E3_C899_4A1D_ABF4_C801E0A5BD28_.wvu.FilterData" localSheetId="0" hidden="1">'rekapitulace pro r. 2023'!$AX$4:$BA$150</definedName>
    <definedName name="Z_2B5C2893_4DA6_4FC6_ABBC_704DE65A7F43_.wvu.FilterData" localSheetId="0" hidden="1">'rekapitulace pro r. 2023'!$AC$4:$AG$57</definedName>
    <definedName name="Z_2CC8A769_162D_4B25_ACCA_C778E91165CC_.wvu.FilterData" localSheetId="0" hidden="1">'rekapitulace pro r. 2023'!$AC$4:$AG$57</definedName>
    <definedName name="Z_2E4A082B_1A54_42DD_85B0_4036733C2604_.wvu.FilterData" localSheetId="0" hidden="1">'rekapitulace pro r. 2023'!$C$4:$AY$153</definedName>
    <definedName name="Z_2E9692D7_5C04_4F05_A386_6A580B5760EF_.wvu.FilterData" localSheetId="0" hidden="1">'rekapitulace pro r. 2023'!$AC$4:$AG$57</definedName>
    <definedName name="Z_2EA31DBD_F9C6_4A8A_A568_338DB3E4DFC4_.wvu.FilterData" localSheetId="0" hidden="1">'rekapitulace pro r. 2023'!$C$4:$AY$153</definedName>
    <definedName name="Z_2EA6944A_8F5D_4E09_814F_20911BFD6BA5_.wvu.FilterData" localSheetId="0" hidden="1">'rekapitulace pro r. 2023'!$C$4:$AY$153</definedName>
    <definedName name="Z_2F51B727_8D5C_44D8_9B75_3C83998B0975_.wvu.FilterData" localSheetId="0" hidden="1">'rekapitulace pro r. 2023'!$C$4:$AY$153</definedName>
    <definedName name="Z_2FAEDC79_3615_4DAC_B17E_CCF77D96B390_.wvu.FilterData" localSheetId="0" hidden="1">'rekapitulace pro r. 2023'!$D$4:$AX$63</definedName>
    <definedName name="Z_2FEAB33B_B029_41ED_85A4_66ECF7C1D33D_.wvu.FilterData" localSheetId="0" hidden="1">'rekapitulace pro r. 2023'!$A$2:$BA$150</definedName>
    <definedName name="Z_3005AD01_50B0_466A_BB28_B67FCE5FEDDF_.wvu.FilterData" localSheetId="0" hidden="1">'rekapitulace pro r. 2023'!$D$4:$AX$63</definedName>
    <definedName name="Z_30A7845E_60EC_4B6F_97E5_D3ACA7DA1894_.wvu.FilterData" localSheetId="0" hidden="1">'rekapitulace pro r. 2023'!$C$4:$AY$153</definedName>
    <definedName name="Z_30CA3C66_E84D_4898_B1CD_3A8491E536D3_.wvu.FilterData" localSheetId="0" hidden="1">'rekapitulace pro r. 2023'!$A$2:$BA$150</definedName>
    <definedName name="Z_312F7E45_D68B_4977_8006_5517A7A59274_.wvu.FilterData" localSheetId="0" hidden="1">'rekapitulace pro r. 2023'!$D$4:$AX$63</definedName>
    <definedName name="Z_31D3E9BC_2F52_4FB4_8C5B_8D464731B885_.wvu.FilterData" localSheetId="0" hidden="1">'rekapitulace pro r. 2023'!$C$4:$AY$153</definedName>
    <definedName name="Z_31FC6F4E_6E92_4B4F_A2EC_8F8BD1DFB673_.wvu.FilterData" localSheetId="0" hidden="1">'rekapitulace pro r. 2023'!$C$4:$AY$153</definedName>
    <definedName name="Z_3359BE2D_187C_4025_97F0_53A294BFA137_.wvu.FilterData" localSheetId="0" hidden="1">'rekapitulace pro r. 2023'!$AC$4:$AG$57</definedName>
    <definedName name="Z_3434B011_0B76_4DCF_B560_F288425F2D7F_.wvu.FilterData" localSheetId="0" hidden="1">'rekapitulace pro r. 2023'!$C$4:$BA$150</definedName>
    <definedName name="Z_34494158_2DEE_4769_AB68_9178DDC01C4E_.wvu.FilterData" localSheetId="0" hidden="1">'rekapitulace pro r. 2023'!$C$4:$AY$153</definedName>
    <definedName name="Z_355B178D_F869_49BB_BEB4_7862498DEDA7_.wvu.FilterData" localSheetId="0" hidden="1">'rekapitulace pro r. 2023'!$AC$4:$AG$57</definedName>
    <definedName name="Z_35BF5C28_ACDA_472B_BED3_B6ECA9D1FA0D_.wvu.FilterData" localSheetId="0" hidden="1">'rekapitulace pro r. 2023'!$A$3:$AX$148</definedName>
    <definedName name="Z_35FC15D7_0F7A_40FE_BD58_EB245B566063_.wvu.FilterData" localSheetId="0" hidden="1">'rekapitulace pro r. 2023'!$AC$4:$AG$57</definedName>
    <definedName name="Z_36FC2D5A_3DC3_41C4_A155_F653962683D1_.wvu.FilterData" localSheetId="0" hidden="1">'rekapitulace pro r. 2023'!$AC$4:$AG$57</definedName>
    <definedName name="Z_3780907F_7894_438A_B65A_37E12F6B40C2_.wvu.FilterData" localSheetId="0" hidden="1">'rekapitulace pro r. 2023'!#REF!</definedName>
    <definedName name="Z_379D64B4_81BB_4400_8E26_074F7B842AC9_.wvu.FilterData" localSheetId="0" hidden="1">'rekapitulace pro r. 2023'!$C$4:$AY$153</definedName>
    <definedName name="Z_37ED6B61_F95E_4E9E_947E_B1C74B95896A_.wvu.FilterData" localSheetId="0" hidden="1">'rekapitulace pro r. 2023'!#REF!</definedName>
    <definedName name="Z_38F882F4_709A_4DD5_B8A3_8F997404F18B_.wvu.FilterData" localSheetId="0" hidden="1">'rekapitulace pro r. 2023'!$A$2:$BA$150</definedName>
    <definedName name="Z_390C976B_AD36_40E2_934E_CEAFEBD16EA3_.wvu.FilterData" localSheetId="0" hidden="1">'rekapitulace pro r. 2023'!$B$4:$F$150</definedName>
    <definedName name="Z_3916117C_DFE4_4654_9A43_6674AD7AE94D_.wvu.FilterData" localSheetId="0" hidden="1">'rekapitulace pro r. 2023'!$C$4:$AY$153</definedName>
    <definedName name="Z_3927D39A_5FDB_4942_90F1_1E3FC9AA2C4F_.wvu.FilterData" localSheetId="0" hidden="1">'rekapitulace pro r. 2023'!$C$4:$AY$153</definedName>
    <definedName name="Z_39F7425F_FAA1_4D41_B860_A2B566309CBE_.wvu.FilterData" localSheetId="0" hidden="1">'rekapitulace pro r. 2023'!$C$4:$AY$153</definedName>
    <definedName name="Z_3A69DCF3_C02E_424D_8CB3_518AE7C65A6A_.wvu.FilterData" localSheetId="0" hidden="1">'rekapitulace pro r. 2023'!$B$4:$F$150</definedName>
    <definedName name="Z_3A705DE6_BBF9_4402_8F24_9AF1D7BFA1C2_.wvu.FilterData" localSheetId="0" hidden="1">'rekapitulace pro r. 2023'!$C$4:$AY$153</definedName>
    <definedName name="Z_3D139D5F_E81C_49AC_B722_61A6B21833C7_.wvu.FilterData" localSheetId="0" hidden="1">'rekapitulace pro r. 2023'!$C$4:$BA$153</definedName>
    <definedName name="Z_3D139D5F_E81C_49AC_B722_61A6B21833C7_.wvu.PrintTitles" localSheetId="0" hidden="1">'rekapitulace pro r. 2023'!$A:$B,'rekapitulace pro r. 2023'!$3:$3</definedName>
    <definedName name="Z_3D360033_E444_4AF0_AD51_9FB8B60D33CE_.wvu.FilterData" localSheetId="0" hidden="1">'rekapitulace pro r. 2023'!$C$4:$AY$153</definedName>
    <definedName name="Z_3E48A9B0_E73B_49EB_B9BD_417C9FFFFDB4_.wvu.FilterData" localSheetId="0" hidden="1">'rekapitulace pro r. 2023'!$AC$4:$AG$57</definedName>
    <definedName name="Z_3E49EB04_6A76_412D_84D9_29DFEB50478D_.wvu.FilterData" localSheetId="0" hidden="1">'rekapitulace pro r. 2023'!$A$3:$AX$148</definedName>
    <definedName name="Z_3F46BA2B_EBEE_4318_8413_D232EF55F36A_.wvu.FilterData" localSheetId="0" hidden="1">'rekapitulace pro r. 2023'!$A$3:$AX$148</definedName>
    <definedName name="Z_3F89C461_8222_4C6E_BE2F_9AB1E7684CE3_.wvu.FilterData" localSheetId="0" hidden="1">'rekapitulace pro r. 2023'!$AC$4:$AG$57</definedName>
    <definedName name="Z_4019AE35_A7BE_4108_AB49_2F6CEBA7597E_.wvu.FilterData" localSheetId="0" hidden="1">'rekapitulace pro r. 2023'!$A$2:$BA$150</definedName>
    <definedName name="Z_40ED7790_9888_4A2E_AC76_6D113C0E12BD_.wvu.FilterData" localSheetId="0" hidden="1">'rekapitulace pro r. 2023'!$A$2:$BA$150</definedName>
    <definedName name="Z_41744778_C1A4_4E57_B24A_AC17104B4CAE_.wvu.FilterData" localSheetId="0" hidden="1">'rekapitulace pro r. 2023'!$C$4:$AY$153</definedName>
    <definedName name="Z_41AD01F5_BF21_468F_AEB0_D22342DBB85C_.wvu.FilterData" localSheetId="0" hidden="1">'rekapitulace pro r. 2023'!#REF!</definedName>
    <definedName name="Z_42FEF8C6_A59E_4061_9FBC_7FE6826AD248_.wvu.FilterData" localSheetId="0" hidden="1">'rekapitulace pro r. 2023'!#REF!</definedName>
    <definedName name="Z_436CD97A_629D_4BCC_8013_CC46F264F9E7_.wvu.FilterData" localSheetId="0" hidden="1">'rekapitulace pro r. 2023'!$C$4:$AY$153</definedName>
    <definedName name="Z_44035AE1_4BE3_45A2_9CB0_7974DF1EDB0A_.wvu.FilterData" localSheetId="0" hidden="1">'rekapitulace pro r. 2023'!$A$2:$BA$150</definedName>
    <definedName name="Z_448E87E9_4CD2_431E_B406_89508FB01FD0_.wvu.FilterData" localSheetId="0" hidden="1">'rekapitulace pro r. 2023'!$C$4:$AY$153</definedName>
    <definedName name="Z_44D5B60F_4368_4F39_BFFE_7971CCF9B30C_.wvu.FilterData" localSheetId="0" hidden="1">'rekapitulace pro r. 2023'!$C$4:$AY$153</definedName>
    <definedName name="Z_4640BF18_D61F_4FEC_BE31_0F965A22A879_.wvu.FilterData" localSheetId="0" hidden="1">'rekapitulace pro r. 2023'!$A$4:$BA$147</definedName>
    <definedName name="Z_46447683_7279_4567_A93A_EB947FA007B3_.wvu.FilterData" localSheetId="0" hidden="1">'rekapitulace pro r. 2023'!$C$4:$AY$153</definedName>
    <definedName name="Z_47487403_3868_4813_9C9E_3F29CDE60BC1_.wvu.FilterData" localSheetId="0" hidden="1">'rekapitulace pro r. 2023'!$C$4:$AY$153</definedName>
    <definedName name="Z_47826D25_D4AA_45FA_94E5_8C6DD5C5D1A3_.wvu.FilterData" localSheetId="0" hidden="1">'rekapitulace pro r. 2023'!$C$4:$AY$153</definedName>
    <definedName name="Z_490BB5F1_5D0F_426B_BD4E_A39ECCEFD75C_.wvu.FilterData" localSheetId="0" hidden="1">'rekapitulace pro r. 2023'!$A$2:$BA$150</definedName>
    <definedName name="Z_496666BB_D10D_4FE4_BA78_48C88B2EF9B2_.wvu.FilterData" localSheetId="0" hidden="1">'rekapitulace pro r. 2023'!#REF!</definedName>
    <definedName name="Z_49AE26CE_6F35_47EC_8F48_98A259F9E256_.wvu.FilterData" localSheetId="0" hidden="1">'rekapitulace pro r. 2023'!$BA$4:$BA$146</definedName>
    <definedName name="Z_49AF6C69_21DE_44AE_B884_35DF855A3716_.wvu.FilterData" localSheetId="0" hidden="1">'rekapitulace pro r. 2023'!$C$4:$AY$153</definedName>
    <definedName name="Z_4A86A4FA_DC8D_4FD2_8C3B_018CD4F07563_.wvu.FilterData" localSheetId="0" hidden="1">'rekapitulace pro r. 2023'!$D$4:$AX$63</definedName>
    <definedName name="Z_4A8B8B49_BB4C_4B45_82AF_24300EDD92DA_.wvu.FilterData" localSheetId="0" hidden="1">'rekapitulace pro r. 2023'!$A$2:$BA$150</definedName>
    <definedName name="Z_4A8CC925_39F2_4B02_B81C_34B256A50976_.wvu.FilterData" localSheetId="0" hidden="1">'rekapitulace pro r. 2023'!$D$4:$AX$63</definedName>
    <definedName name="Z_4AC42615_0642_43E8_808A_0B2A890276FD_.wvu.FilterData" localSheetId="0" hidden="1">'rekapitulace pro r. 2023'!$D$4:$AX$63</definedName>
    <definedName name="Z_4B50DC90_1A2A_4AA3_BD4E_1AB8534A0372_.wvu.FilterData" localSheetId="0" hidden="1">'rekapitulace pro r. 2023'!$C$4:$AY$153</definedName>
    <definedName name="Z_4B796FB2_3D62_4532_B5BA_9458A7B00A88_.wvu.FilterData" localSheetId="0" hidden="1">'rekapitulace pro r. 2023'!$AC$4:$AG$57</definedName>
    <definedName name="Z_4C618CB9_E806_46EC_B193_75A97363420F_.wvu.FilterData" localSheetId="0" hidden="1">'rekapitulace pro r. 2023'!$B$4:$F$150</definedName>
    <definedName name="Z_4C94959A_95ED_4E0C_99E8_2B0F278A44BC_.wvu.FilterData" localSheetId="0" hidden="1">'rekapitulace pro r. 2023'!$D$4:$AX$150</definedName>
    <definedName name="Z_4CC238E9_3E98_4254_B92D_DACDB5AF1FB9_.wvu.FilterData" localSheetId="0" hidden="1">'rekapitulace pro r. 2023'!$C$4:$AY$153</definedName>
    <definedName name="Z_4DFE8644_094A_4353_AACE_0872CAF80CE7_.wvu.FilterData" localSheetId="0" hidden="1">'rekapitulace pro r. 2023'!#REF!</definedName>
    <definedName name="Z_4DFF055C_AD99_44AC_9FCF_90B244D7492B_.wvu.FilterData" localSheetId="0" hidden="1">'rekapitulace pro r. 2023'!$AQ$4:$AX$63</definedName>
    <definedName name="Z_4E247593_51A0_4905_B048_F27CB201C4FC_.wvu.FilterData" localSheetId="0" hidden="1">'rekapitulace pro r. 2023'!$C$4:$AY$153</definedName>
    <definedName name="Z_4E545573_AB33_48E2_89B9_B86F83B9C1BB_.wvu.FilterData" localSheetId="0" hidden="1">'rekapitulace pro r. 2023'!#REF!</definedName>
    <definedName name="Z_4E99400D_140E_41EE_B3F7_1FE54550F335_.wvu.FilterData" localSheetId="0" hidden="1">'rekapitulace pro r. 2023'!#REF!</definedName>
    <definedName name="Z_4F6545A6_568C_4395_A38E_00A03A6331A8_.wvu.FilterData" localSheetId="0" hidden="1">'rekapitulace pro r. 2023'!$AQ$4:$AX$63</definedName>
    <definedName name="Z_4F6545A6_568C_4395_A38E_00A03A6331A8_.wvu.PrintTitles" localSheetId="0" hidden="1">'rekapitulace pro r. 2023'!$B:$B,'rekapitulace pro r. 2023'!$2:$4</definedName>
    <definedName name="Z_4F6A40D3_9242_4A86_BE17_022E25AD85C0_.wvu.FilterData" localSheetId="0" hidden="1">'rekapitulace pro r. 2023'!$C$4:$AY$153</definedName>
    <definedName name="Z_5033BF55_5617_4592_A5A3_93936A0EF36A_.wvu.FilterData" localSheetId="0" hidden="1">'rekapitulace pro r. 2023'!$D$4:$AX$63</definedName>
    <definedName name="Z_517CE454_9599_45BC_BBEF_BE28E6F8F261_.wvu.FilterData" localSheetId="0" hidden="1">'rekapitulace pro r. 2023'!$D$4:$AX$148</definedName>
    <definedName name="Z_52D26D47_0056_4DAE_8080_A168BC6F59A7_.wvu.FilterData" localSheetId="0" hidden="1">'rekapitulace pro r. 2023'!$AX$4:$BA$150</definedName>
    <definedName name="Z_535AF442_6056_41AD_BAB3_FA4CDC4EF548_.wvu.FilterData" localSheetId="0" hidden="1">'rekapitulace pro r. 2023'!$AX$4:$BA$150</definedName>
    <definedName name="Z_539879D2_9081_44E9_9F55_9ACFFA6B3D7A_.wvu.FilterData" localSheetId="0" hidden="1">'rekapitulace pro r. 2023'!$C$4:$AY$153</definedName>
    <definedName name="Z_53B1450A_B3CE_4690_87DA_C0C318528BD7_.wvu.FilterData" localSheetId="0" hidden="1">'rekapitulace pro r. 2023'!$AX$4:$BA$150</definedName>
    <definedName name="Z_54BB1A08_5227_4006_BE59_09F1140F1634_.wvu.FilterData" localSheetId="0" hidden="1">'rekapitulace pro r. 2023'!$C$4:$AY$153</definedName>
    <definedName name="Z_5523D3AA_56A3_4C70_BBB7_A929840E7A45_.wvu.FilterData" localSheetId="0" hidden="1">'rekapitulace pro r. 2023'!$D$4:$AX$148</definedName>
    <definedName name="Z_558F7DE1_2380_44F2_B42D_91B346EDCB42_.wvu.FilterData" localSheetId="0" hidden="1">'rekapitulace pro r. 2023'!#REF!</definedName>
    <definedName name="Z_55B02A7B_DB2E_453F_9720_BC0AC26D9A18_.wvu.FilterData" localSheetId="0" hidden="1">'rekapitulace pro r. 2023'!$AX$4:$BA$150</definedName>
    <definedName name="Z_5613F45E_FF0B_410F_B98A_38472D999AFA_.wvu.FilterData" localSheetId="0" hidden="1">'rekapitulace pro r. 2023'!$D$4:$AX$63</definedName>
    <definedName name="Z_56B4E444_A3D8_487F_AF90_D3DDACD33D24_.wvu.FilterData" localSheetId="0" hidden="1">'rekapitulace pro r. 2023'!$C$4:$AY$153</definedName>
    <definedName name="Z_570AAFCA_9806_425B_8D24_25F0D52B9CD3_.wvu.FilterData" localSheetId="0" hidden="1">'rekapitulace pro r. 2023'!$D$4:$AX$148</definedName>
    <definedName name="Z_57FA37C5_2B99_4C3E_9939_74BDBE1372C0_.wvu.FilterData" localSheetId="0" hidden="1">'rekapitulace pro r. 2023'!$D$4:$AX$63</definedName>
    <definedName name="Z_59852BC2_CB3D_4DE6_89C5_37CE15D49C48_.wvu.FilterData" localSheetId="0" hidden="1">'rekapitulace pro r. 2023'!#REF!</definedName>
    <definedName name="Z_5A42F74E_9259_48F8_9B54_9DCFD0219EF8_.wvu.FilterData" localSheetId="0" hidden="1">'rekapitulace pro r. 2023'!$A$2:$BA$150</definedName>
    <definedName name="Z_5AE5653E_9D41_4C4E_BF08_DE40AF400E02_.wvu.FilterData" localSheetId="0" hidden="1">'rekapitulace pro r. 2023'!$C$4:$AY$153</definedName>
    <definedName name="Z_5B16501C_C88F_49CD_91F7_A27D715C45A4_.wvu.FilterData" localSheetId="0" hidden="1">'rekapitulace pro r. 2023'!$AC$4:$AG$57</definedName>
    <definedName name="Z_5B494CDC_DFDB_48C5_A0B4_BF007002D5FF_.wvu.FilterData" localSheetId="0" hidden="1">'rekapitulace pro r. 2023'!$AC$4:$AG$57</definedName>
    <definedName name="Z_5BD10AFD_3F28_45D2_863B_A9DD20A80976_.wvu.FilterData" localSheetId="0" hidden="1">'rekapitulace pro r. 2023'!$C$4:$AY$153</definedName>
    <definedName name="Z_5BD10AFD_3F28_45D2_863B_A9DD20A80976_.wvu.PrintTitles" localSheetId="0" hidden="1">'rekapitulace pro r. 2023'!$A:$B,'rekapitulace pro r. 2023'!$1:$4</definedName>
    <definedName name="Z_5C063D54_275F_47A7_8C1B_14918429B663_.wvu.FilterData" localSheetId="0" hidden="1">'rekapitulace pro r. 2023'!$AP$4:$AW$63</definedName>
    <definedName name="Z_5C55C806_F7DC_48E5_BE5E_10C1B6FB1EF4_.wvu.FilterData" localSheetId="0" hidden="1">'rekapitulace pro r. 2023'!$D$4:$AX$63</definedName>
    <definedName name="Z_5D5A7ED6_54FB_4B3A_BB11_4B26A9D2D1CF_.wvu.FilterData" localSheetId="0" hidden="1">'rekapitulace pro r. 2023'!$AC$4:$AG$57</definedName>
    <definedName name="Z_5E435FE2_7058_46AF_B33A_22B63C0AB45A_.wvu.FilterData" localSheetId="0" hidden="1">'rekapitulace pro r. 2023'!$D$4:$AX$63</definedName>
    <definedName name="Z_5E5800E8_93BB_4410_8E90_0AD94FDEA933_.wvu.FilterData" localSheetId="0" hidden="1">'rekapitulace pro r. 2023'!$C$4:$BA$150</definedName>
    <definedName name="Z_5F10D1B1_F582_4F00_9FF8_6A00829EDD47_.wvu.FilterData" localSheetId="0" hidden="1">'rekapitulace pro r. 2023'!$C$4:$AY$153</definedName>
    <definedName name="Z_5F1EA8F1_EF26_458C_9C67_7153D03B14C0_.wvu.FilterData" localSheetId="0" hidden="1">'rekapitulace pro r. 2023'!$D$4:$AX$63</definedName>
    <definedName name="Z_5FA6DABF_004A_4FCF_AE8F_6A8399D0487C_.wvu.FilterData" localSheetId="0" hidden="1">'rekapitulace pro r. 2023'!$C$4:$AY$153</definedName>
    <definedName name="Z_5FC9C78E_5B53_4558_848D_02C7639ADF8F_.wvu.FilterData" localSheetId="0" hidden="1">'rekapitulace pro r. 2023'!$C$4:$AY$153</definedName>
    <definedName name="Z_5FC9C78E_5B53_4558_848D_02C7639ADF8F_.wvu.PrintArea" localSheetId="0" hidden="1">'rekapitulace pro r. 2023'!$D$5:$Q$154</definedName>
    <definedName name="Z_5FC9C78E_5B53_4558_848D_02C7639ADF8F_.wvu.PrintTitles" localSheetId="0" hidden="1">'rekapitulace pro r. 2023'!$A:$B,'rekapitulace pro r. 2023'!$1:$4</definedName>
    <definedName name="Z_5FE73F1F_7DE5_4222_A343_74B087CE0BAE_.wvu.FilterData" localSheetId="0" hidden="1">'rekapitulace pro r. 2023'!$AC$4:$AG$57</definedName>
    <definedName name="Z_60575D66_A244_4A51_AC94_03E639C6942F_.wvu.FilterData" localSheetId="0" hidden="1">'rekapitulace pro r. 2023'!$C$4:$AY$153</definedName>
    <definedName name="Z_60B58E6F_F4FC_4BCD_AB2C_C80A230CA4BC_.wvu.FilterData" localSheetId="0" hidden="1">'rekapitulace pro r. 2023'!$B$4:$F$150</definedName>
    <definedName name="Z_61192696_956D_4FC0_BF02_C0C4DC392035_.wvu.FilterData" localSheetId="0" hidden="1">'rekapitulace pro r. 2023'!$C$4:$AY$153</definedName>
    <definedName name="Z_613585C5_6BD0_4634_8B46_96628B281679_.wvu.FilterData" localSheetId="0" hidden="1">'rekapitulace pro r. 2023'!$C$4:$AY$153</definedName>
    <definedName name="Z_6297D0DF_9029_4577_A44F_3CD576A62DA4_.wvu.FilterData" localSheetId="0" hidden="1">'rekapitulace pro r. 2023'!$A$2:$BA$150</definedName>
    <definedName name="Z_639E0BF1_C7DD_44AD_AC43_56D57A6D43F0_.wvu.FilterData" localSheetId="0" hidden="1">'rekapitulace pro r. 2023'!$C$4:$BA$150</definedName>
    <definedName name="Z_6484CC7C_F8EC_45EA_9612_55643267D3EC_.wvu.FilterData" localSheetId="0" hidden="1">'rekapitulace pro r. 2023'!#REF!</definedName>
    <definedName name="Z_648EDD87_2654_4B80_BBE4_7C270B7F7285_.wvu.FilterData" localSheetId="0" hidden="1">'rekapitulace pro r. 2023'!$C$4:$AY$153</definedName>
    <definedName name="Z_648EDD87_2654_4B80_BBE4_7C270B7F7285_.wvu.PrintTitles" localSheetId="0" hidden="1">'rekapitulace pro r. 2023'!$A:$B,'rekapitulace pro r. 2023'!$1:$4</definedName>
    <definedName name="Z_64A918C6_318F_47D3_BD01_495CE7CD0ECA_.wvu.FilterData" localSheetId="0" hidden="1">'rekapitulace pro r. 2023'!$C$4:$AY$153</definedName>
    <definedName name="Z_64AE40B5_D43E_4845_8EA1_F1F628487AC6_.wvu.FilterData" localSheetId="0" hidden="1">'rekapitulace pro r. 2023'!$C$4:$AY$153</definedName>
    <definedName name="Z_652C9438_2C68_411F_AE11_14C97023BB41_.wvu.FilterData" localSheetId="0" hidden="1">'rekapitulace pro r. 2023'!$D$4:$AX$63</definedName>
    <definedName name="Z_65B0A940_78B0_4805_BF8A_0CC9E4D1DE82_.wvu.FilterData" localSheetId="0" hidden="1">'rekapitulace pro r. 2023'!$C$4:$AY$153</definedName>
    <definedName name="Z_66402C28_2BED_4F16_B918_3F33727C16F5_.wvu.FilterData" localSheetId="0" hidden="1">'rekapitulace pro r. 2023'!#REF!</definedName>
    <definedName name="Z_66C62CC5_DFD1_4AA0_82E2_950AAE3C4AE0_.wvu.FilterData" localSheetId="0" hidden="1">'rekapitulace pro r. 2023'!#REF!</definedName>
    <definedName name="Z_67DA249D_E362_4EA7_A0B6_8DCAE96E14ED_.wvu.FilterData" localSheetId="0" hidden="1">'rekapitulace pro r. 2023'!#REF!</definedName>
    <definedName name="Z_67EF6C0A_F361_454D_A8D6_DA69E5B99455_.wvu.FilterData" localSheetId="0" hidden="1">'rekapitulace pro r. 2023'!$C$4:$AY$153</definedName>
    <definedName name="Z_6820E33C_3D86_433B_9498_F64A9821330A_.wvu.FilterData" localSheetId="0" hidden="1">'rekapitulace pro r. 2023'!$C$4:$BA$150</definedName>
    <definedName name="Z_68F34051_2F46_44ED_A2F9_71EFA8DBA278_.wvu.FilterData" localSheetId="0" hidden="1">'rekapitulace pro r. 2023'!$A$2:$BA$153</definedName>
    <definedName name="Z_6A0B7D8B_AA8F_4D90_A94E_8307DE57D7D0_.wvu.FilterData" localSheetId="0" hidden="1">'rekapitulace pro r. 2023'!#REF!</definedName>
    <definedName name="Z_6AD978A5_189D_49EF_9B6C_B5A03FEF0047_.wvu.FilterData" localSheetId="0" hidden="1">'rekapitulace pro r. 2023'!$C$4:$AY$153</definedName>
    <definedName name="Z_6B5CF801_0741_498E_8483_7D654A56F4D7_.wvu.FilterData" localSheetId="0" hidden="1">'rekapitulace pro r. 2023'!$D$4:$AX$148</definedName>
    <definedName name="Z_6BE1B4DB_05E9_4A0C_84FA_A36EA5BC924B_.wvu.FilterData" localSheetId="0" hidden="1">'rekapitulace pro r. 2023'!$D$4:$AX$63</definedName>
    <definedName name="Z_6C65ED60_5080_4968_B03A_BA841204F3D4_.wvu.FilterData" localSheetId="0" hidden="1">'rekapitulace pro r. 2023'!$A$3:$AX$148</definedName>
    <definedName name="Z_6C883F3B_449E_4D01_BCAF_A4BB2D0125F6_.wvu.FilterData" localSheetId="0" hidden="1">'rekapitulace pro r. 2023'!$C$4:$BA$150</definedName>
    <definedName name="Z_6C9AE58B_8DC4_4B1D_8162_BE6155E0A385_.wvu.FilterData" localSheetId="0" hidden="1">'rekapitulace pro r. 2023'!$D$4:$AX$63</definedName>
    <definedName name="Z_6E38B437_9C39_4E6C_97DE_4295D156B122_.wvu.FilterData" localSheetId="0" hidden="1">'rekapitulace pro r. 2023'!$D$4:$AX$63</definedName>
    <definedName name="Z_6ED430F7_3DA1_4196_9604_1823667B7DE6_.wvu.FilterData" localSheetId="0" hidden="1">'rekapitulace pro r. 2023'!$C$4:$AY$153</definedName>
    <definedName name="Z_6F0FC522_C643_48FF_80A5_746EADD1E628_.wvu.FilterData" localSheetId="0" hidden="1">'rekapitulace pro r. 2023'!$C$4:$AY$153</definedName>
    <definedName name="Z_6F6F2003_1A85_4FEF_92F6_66689A3DEC6B_.wvu.FilterData" localSheetId="0" hidden="1">'rekapitulace pro r. 2023'!$AC$4:$AG$57</definedName>
    <definedName name="Z_7060F0FA_4784_4B1C_838C_3275ACEA073F_.wvu.FilterData" localSheetId="0" hidden="1">'rekapitulace pro r. 2023'!$C$4:$AY$153</definedName>
    <definedName name="Z_70623B64_A961_41A9_B5AF_BE205B9CEEE3_.wvu.FilterData" localSheetId="0" hidden="1">'rekapitulace pro r. 2023'!$A$2:$BA$150</definedName>
    <definedName name="Z_70D7B6A3_897F_4186_9C1D_E8E67BB1530B_.wvu.FilterData" localSheetId="0" hidden="1">'rekapitulace pro r. 2023'!$C$4:$AY$153</definedName>
    <definedName name="Z_72EB9988_D3DC_41F1_98EB_799A7747A61B_.wvu.FilterData" localSheetId="0" hidden="1">'rekapitulace pro r. 2023'!$A$2:$BA$150</definedName>
    <definedName name="Z_7387E4F9_98F8_4621_807E_9AB5DEA914AB_.wvu.FilterData" localSheetId="0" hidden="1">'rekapitulace pro r. 2023'!$C$4:$AY$153</definedName>
    <definedName name="Z_73A9278F_ACD2_46CC_90F0_5FE6E8646A78_.wvu.Cols" localSheetId="0" hidden="1">'rekapitulace pro r. 2023'!#REF!,'rekapitulace pro r. 2023'!#REF!</definedName>
    <definedName name="Z_73A9278F_ACD2_46CC_90F0_5FE6E8646A78_.wvu.FilterData" localSheetId="0" hidden="1">'rekapitulace pro r. 2023'!$D$4:$AX$148</definedName>
    <definedName name="Z_73A9278F_ACD2_46CC_90F0_5FE6E8646A78_.wvu.PrintTitles" localSheetId="0" hidden="1">'rekapitulace pro r. 2023'!$A:$B,'rekapitulace pro r. 2023'!$2:$4</definedName>
    <definedName name="Z_7455B5AF_3129_463B_8E07_12A4762D6F81_.wvu.FilterData" localSheetId="0" hidden="1">'rekapitulace pro r. 2023'!$C$4:$AY$153</definedName>
    <definedName name="Z_74DC2F74_57AD_420D_80DB_A782C71BE03E_.wvu.FilterData" localSheetId="0" hidden="1">'rekapitulace pro r. 2023'!$BA$4:$BA$146</definedName>
    <definedName name="Z_759F693B_BDB1_44D0_8BFB_A15CF15255D2_.wvu.FilterData" localSheetId="0" hidden="1">'rekapitulace pro r. 2023'!$C$4:$AY$153</definedName>
    <definedName name="Z_75E9F6A4_23C7_4947_AA89_DB5D01FA81E8_.wvu.FilterData" localSheetId="0" hidden="1">'rekapitulace pro r. 2023'!$AC$4:$AG$57</definedName>
    <definedName name="Z_75EA2C08_C513_4A38_8001_F36501304F99_.wvu.FilterData" localSheetId="0" hidden="1">'rekapitulace pro r. 2023'!$C$4:$AY$153</definedName>
    <definedName name="Z_76B2275B_1F46_4C55_9800_5F9B9AEEF29A_.wvu.FilterData" localSheetId="0" hidden="1">'rekapitulace pro r. 2023'!$D$4:$AX$63</definedName>
    <definedName name="Z_76DCF85E_4E09_48C6_A4C8_6B78A25C1098_.wvu.FilterData" localSheetId="0" hidden="1">'rekapitulace pro r. 2023'!$C$4:$BA$150</definedName>
    <definedName name="Z_76E4F523_C912_46B6_A1A4_1ED75401E9B0_.wvu.FilterData" localSheetId="0" hidden="1">'rekapitulace pro r. 2023'!$C$4:$AY$153</definedName>
    <definedName name="Z_774762F2_A981_4CA4_B176_C981013D1B97_.wvu.FilterData" localSheetId="0" hidden="1">'rekapitulace pro r. 2023'!$C$4:$AY$153</definedName>
    <definedName name="Z_7810E40C_F019_494B_B9B1_AF2B717EDE67_.wvu.FilterData" localSheetId="0" hidden="1">'rekapitulace pro r. 2023'!$D$4:$AX$150</definedName>
    <definedName name="Z_782C960B_4B7A_4E08_BF6C_5D5FFB339D16_.wvu.FilterData" localSheetId="0" hidden="1">'rekapitulace pro r. 2023'!$AC$4:$AG$57</definedName>
    <definedName name="Z_785D6225_8532_4B28_BEA6_E019DE291C2C_.wvu.FilterData" localSheetId="0" hidden="1">'rekapitulace pro r. 2023'!$A$2:$BA$150</definedName>
    <definedName name="Z_7879AF7A_BB5E_4D0F_8C80_9652EC4465BD_.wvu.FilterData" localSheetId="0" hidden="1">'rekapitulace pro r. 2023'!#REF!</definedName>
    <definedName name="Z_7916952B_42B9_4620_8F39_ECB6BC6BF6C9_.wvu.FilterData" localSheetId="0" hidden="1">'rekapitulace pro r. 2023'!$D$4:$AX$148</definedName>
    <definedName name="Z_79636016_6523_4464_9811_30480B020792_.wvu.FilterData" localSheetId="0" hidden="1">'rekapitulace pro r. 2023'!#REF!</definedName>
    <definedName name="Z_79FB12E9_C39F_43E6_828C_6D524B426A93_.wvu.FilterData" localSheetId="0" hidden="1">'rekapitulace pro r. 2023'!#REF!</definedName>
    <definedName name="Z_7A694604_DFE4_434C_BF7B_7E97A9C037D7_.wvu.Cols" localSheetId="0" hidden="1">'rekapitulace pro r. 2023'!$Q:$AB</definedName>
    <definedName name="Z_7A694604_DFE4_434C_BF7B_7E97A9C037D7_.wvu.FilterData" localSheetId="0" hidden="1">'rekapitulace pro r. 2023'!$C$4:$AY$153</definedName>
    <definedName name="Z_7A694604_DFE4_434C_BF7B_7E97A9C037D7_.wvu.PrintTitles" localSheetId="0" hidden="1">'rekapitulace pro r. 2023'!$A:$B,'rekapitulace pro r. 2023'!$1:$4</definedName>
    <definedName name="Z_7B3B3B0D_AD2E_47FE_BE6D_16058593C8D2_.wvu.FilterData" localSheetId="0" hidden="1">'rekapitulace pro r. 2023'!$C$4:$AY$153</definedName>
    <definedName name="Z_7B4EA9C5_9826_42CD_8F54_ABA2D58C6A1B_.wvu.FilterData" localSheetId="0" hidden="1">'rekapitulace pro r. 2023'!$C$4:$AY$153</definedName>
    <definedName name="Z_7BEEDACD_C41F_4F6B_9E00_8FF4BF375D28_.wvu.FilterData" localSheetId="0" hidden="1">'rekapitulace pro r. 2023'!$C$4:$BA$150</definedName>
    <definedName name="Z_7BF017AA_A662_4B86_8196_290E87F0366A_.wvu.FilterData" localSheetId="0" hidden="1">'rekapitulace pro r. 2023'!#REF!</definedName>
    <definedName name="Z_7BFDABC9_0B87_4D3B_869F_CDA17735F91C_.wvu.FilterData" localSheetId="0" hidden="1">'rekapitulace pro r. 2023'!$A$2:$BA$150</definedName>
    <definedName name="Z_7C024C24_9E1C_4C27_B1E1_0D8DE319B69D_.wvu.FilterData" localSheetId="0" hidden="1">'rekapitulace pro r. 2023'!$C$4:$AY$153</definedName>
    <definedName name="Z_7C2D93A8_8F26_4039_A75C_594F22028379_.wvu.FilterData" localSheetId="0" hidden="1">'rekapitulace pro r. 2023'!$C$4:$AY$153</definedName>
    <definedName name="Z_7C66079A_8EA6_4232_B021_46E61E635070_.wvu.FilterData" localSheetId="0" hidden="1">'rekapitulace pro r. 2023'!$D$4:$AX$63</definedName>
    <definedName name="Z_7C79E026_9D26_47F9_AF81_F9754C96FAFB_.wvu.FilterData" localSheetId="0" hidden="1">'rekapitulace pro r. 2023'!$D$4:$AX$63</definedName>
    <definedName name="Z_7C7E5C61_1A34_4C3E_9782_2214A18887D4_.wvu.FilterData" localSheetId="0" hidden="1">'rekapitulace pro r. 2023'!$D$4:$AX$148</definedName>
    <definedName name="Z_7CAA40AE_A437_43AD_8E3B_F7FE17DE3846_.wvu.FilterData" localSheetId="0" hidden="1">'rekapitulace pro r. 2023'!$A$2:$BA$150</definedName>
    <definedName name="Z_7CEAAE7F_3C6A_4052_A114_2992DE025093_.wvu.FilterData" localSheetId="0" hidden="1">'rekapitulace pro r. 2023'!$AC$4:$AG$57</definedName>
    <definedName name="Z_7DF51B4D_A6EE_4316_BD47_11FB094D1DFA_.wvu.FilterData" localSheetId="0" hidden="1">'rekapitulace pro r. 2023'!$C$4:$AY$153</definedName>
    <definedName name="Z_7E2B7EF0_ACBA_4E60_B8D0_E0029FA928FC_.wvu.FilterData" localSheetId="0" hidden="1">'rekapitulace pro r. 2023'!$A$2:$BA$150</definedName>
    <definedName name="Z_7EB4DFB5_EA90_48CD_A042_66CB277AC9FE_.wvu.FilterData" localSheetId="0" hidden="1">'rekapitulace pro r. 2023'!$AC$4:$AG$57</definedName>
    <definedName name="Z_7EB8C46C_5DD8_4544_A3CE_C2A8CB2AAAC2_.wvu.FilterData" localSheetId="0" hidden="1">'rekapitulace pro r. 2023'!$C$4:$AY$153</definedName>
    <definedName name="Z_7EF8CBAD_FD1C_4C34_8B0B_E7EA0E2DB868_.wvu.FilterData" localSheetId="0" hidden="1">'rekapitulace pro r. 2023'!$AC$4:$AG$57</definedName>
    <definedName name="Z_7F0C43F2_7AC2_4032_BC2B_3A21DE4D4772_.wvu.FilterData" localSheetId="0" hidden="1">'rekapitulace pro r. 2023'!$C$4:$AY$153</definedName>
    <definedName name="Z_7F4FF2E1_78C4_4122_B7D7_ABF6E7E8D64B_.wvu.FilterData" localSheetId="0" hidden="1">'rekapitulace pro r. 2023'!$C$4:$AY$153</definedName>
    <definedName name="Z_81545A9F_66A3_4D51_9AE5_0D01BEE0EDDA_.wvu.FilterData" localSheetId="0" hidden="1">'rekapitulace pro r. 2023'!$B$4:$F$150</definedName>
    <definedName name="Z_81627520_DF76_45CD_8645_C597DBCE7917_.wvu.FilterData" localSheetId="0" hidden="1">'rekapitulace pro r. 2023'!$A$4:$BA$147</definedName>
    <definedName name="Z_81CACBF6_1CEB_42BE_88B5_04A3D34506B6_.wvu.FilterData" localSheetId="0" hidden="1">'rekapitulace pro r. 2023'!$C$4:$AY$153</definedName>
    <definedName name="Z_82292660_BE78_4E39_B6B9_5FBB5AD1F822_.wvu.FilterData" localSheetId="0" hidden="1">'rekapitulace pro r. 2023'!#REF!</definedName>
    <definedName name="Z_83F2A110_010B_4593_AD40_5DBD6E823F2A_.wvu.FilterData" localSheetId="0" hidden="1">'rekapitulace pro r. 2023'!#REF!</definedName>
    <definedName name="Z_85170A8E_1217_4E69_9FDE_2AA9D9AAB16C_.wvu.FilterData" localSheetId="0" hidden="1">'rekapitulace pro r. 2023'!$C$4:$AX$148</definedName>
    <definedName name="Z_851751A3_59B4_44DD_A21C_7C1A3816D9F5_.wvu.FilterData" localSheetId="0" hidden="1">'rekapitulace pro r. 2023'!$D$4:$AX$63</definedName>
    <definedName name="Z_87192F11_1032_481C_ABD2_4ECBA6BA879B_.wvu.FilterData" localSheetId="0" hidden="1">'rekapitulace pro r. 2023'!$AX$4:$BA$150</definedName>
    <definedName name="Z_8724FC80_D4D9_4014_9551_43496EE72E46_.wvu.FilterData" localSheetId="0" hidden="1">'rekapitulace pro r. 2023'!$C$4:$AY$153</definedName>
    <definedName name="Z_872E7030_2F99_4FBC_ABA8_9C0FBFB05757_.wvu.FilterData" localSheetId="0" hidden="1">'rekapitulace pro r. 2023'!$A$2:$BA$150</definedName>
    <definedName name="Z_875AE8DD_BF1B_4CC3_92FB_8363290573B6_.wvu.FilterData" localSheetId="0" hidden="1">'rekapitulace pro r. 2023'!#REF!</definedName>
    <definedName name="Z_87B0A2AF_B495_4375_856E_693ABD76499A_.wvu.FilterData" localSheetId="0" hidden="1">'rekapitulace pro r. 2023'!$D$4:$AX$63</definedName>
    <definedName name="Z_8842C60B_886A_40A8_AED5_B17E1D5BE039_.wvu.FilterData" localSheetId="0" hidden="1">'rekapitulace pro r. 2023'!$C$4:$AY$153</definedName>
    <definedName name="Z_89504E4D_91F9_4E69_B034_F55BBE4A4EAA_.wvu.FilterData" localSheetId="0" hidden="1">'rekapitulace pro r. 2023'!$C$4:$AY$153</definedName>
    <definedName name="Z_895457FA_B1BF_4A43_86AD_A9CAA9ACF787_.wvu.FilterData" localSheetId="0" hidden="1">'rekapitulace pro r. 2023'!$C$4:$AY$153</definedName>
    <definedName name="Z_89552B98_6B5A_4EE9_A4DF_408CF43546A5_.wvu.FilterData" localSheetId="0" hidden="1">'rekapitulace pro r. 2023'!$C$4:$AX$148</definedName>
    <definedName name="Z_89951DF7_B996_46C0_836E_897C7F0E4D38_.wvu.FilterData" localSheetId="0" hidden="1">'rekapitulace pro r. 2023'!$C$4:$AY$153</definedName>
    <definedName name="Z_89B58970_7E94_40ED_978A_71438EDC1B85_.wvu.FilterData" localSheetId="0" hidden="1">'rekapitulace pro r. 2023'!$A$2:$BA$150</definedName>
    <definedName name="Z_8A2492F4_D464_4A6C_8453_C004D4F8B520_.wvu.FilterData" localSheetId="0" hidden="1">'rekapitulace pro r. 2023'!$C$4:$AY$153</definedName>
    <definedName name="Z_8AD169C8_E841_4CD4_AA0A_2EF77700C028_.wvu.FilterData" localSheetId="0" hidden="1">'rekapitulace pro r. 2023'!$A$2:$BA$150</definedName>
    <definedName name="Z_8AE6BA25_7A9F_4A27_888E_560D04E2E479_.wvu.FilterData" localSheetId="0" hidden="1">'rekapitulace pro r. 2023'!$A$2:$BA$150</definedName>
    <definedName name="Z_8BB77EE9_83CA_4CB6_8DA0_5C304D508D98_.wvu.FilterData" localSheetId="0" hidden="1">'rekapitulace pro r. 2023'!$C$4:$AY$153</definedName>
    <definedName name="Z_8C607909_A8F0_4EC9_BCC5_53696A5E27E0_.wvu.FilterData" localSheetId="0" hidden="1">'rekapitulace pro r. 2023'!$A$2:$BA$150</definedName>
    <definedName name="Z_8D1F8941_869E_4C5B_8C64_7064CD61224B_.wvu.FilterData" localSheetId="0" hidden="1">'rekapitulace pro r. 2023'!$C$4:$AY$153</definedName>
    <definedName name="Z_8D4F71E6_8A07_4860_98F6_C19DF3BD9BBE_.wvu.FilterData" localSheetId="0" hidden="1">'rekapitulace pro r. 2023'!$C$4:$AY$153</definedName>
    <definedName name="Z_8D914093_2996_4F80_A018_CF3E31FA8694_.wvu.FilterData" localSheetId="0" hidden="1">'rekapitulace pro r. 2023'!$D$4:$AX$63</definedName>
    <definedName name="Z_8E95F2D4_821C_488F_88FE_A642C88930AD_.wvu.FilterData" localSheetId="0" hidden="1">'rekapitulace pro r. 2023'!$A$3:$AX$148</definedName>
    <definedName name="Z_8E99D78E_7F62_4042_9C88_78471FBD5262_.wvu.FilterData" localSheetId="0" hidden="1">'rekapitulace pro r. 2023'!$C$4:$AY$153</definedName>
    <definedName name="Z_8F4F8F46_7A30_438A_8C54_C5B2CCDBDB89_.wvu.FilterData" localSheetId="0" hidden="1">'rekapitulace pro r. 2023'!$C$4:$AX$148</definedName>
    <definedName name="Z_8FBEF272_E18C_42CC_8FF8_DB7E3DF1000C_.wvu.FilterData" localSheetId="0" hidden="1">'rekapitulace pro r. 2023'!$AX$4:$BA$150</definedName>
    <definedName name="Z_903970C3_8D9D_4EF1_A0BC_69DBD116A7A2_.wvu.FilterData" localSheetId="0" hidden="1">'rekapitulace pro r. 2023'!$D$4:$AX$63</definedName>
    <definedName name="Z_9128AD07_3384_408D_948A_AAAB0B0BEF3D_.wvu.FilterData" localSheetId="0" hidden="1">'rekapitulace pro r. 2023'!$AX$4:$BA$150</definedName>
    <definedName name="Z_92A5B46C_46CD_4CD7_AAC9_26A64D37130D_.wvu.FilterData" localSheetId="0" hidden="1">'rekapitulace pro r. 2023'!#REF!</definedName>
    <definedName name="Z_92C29E40_34CC_43E9_B5AD_0F9C94A086F2_.wvu.FilterData" localSheetId="0" hidden="1">'rekapitulace pro r. 2023'!$C$4:$AY$153</definedName>
    <definedName name="Z_92D6883C_B7C6_407C_8A7C_E00130E1CD68_.wvu.FilterData" localSheetId="0" hidden="1">'rekapitulace pro r. 2023'!$AC$4:$AG$57</definedName>
    <definedName name="Z_92FE7826_3B57_457C_B214_C65CE3EF6FB1_.wvu.FilterData" localSheetId="0" hidden="1">'rekapitulace pro r. 2023'!#REF!</definedName>
    <definedName name="Z_94D308CC_DEC2_42CB_9568_FE7392663478_.wvu.FilterData" localSheetId="0" hidden="1">'rekapitulace pro r. 2023'!#REF!</definedName>
    <definedName name="Z_94D4BA12_216C_43CC_A470_F79120C2F090_.wvu.FilterData" localSheetId="0" hidden="1">'rekapitulace pro r. 2023'!$C$4:$BA$150</definedName>
    <definedName name="Z_94D87362_4900_49D5_B6D5_9420958B8AC4_.wvu.FilterData" localSheetId="0" hidden="1">'rekapitulace pro r. 2023'!#REF!</definedName>
    <definedName name="Z_95154182_0874_4A58_B4DD_8DCCA90B5E6E_.wvu.FilterData" localSheetId="0" hidden="1">'rekapitulace pro r. 2023'!#REF!</definedName>
    <definedName name="Z_952A9C5E_5365_4E30_A75D_6FACF8FC7352_.wvu.FilterData" localSheetId="0" hidden="1">'rekapitulace pro r. 2023'!$AC$4:$AG$57</definedName>
    <definedName name="Z_958DAE76_9FD8_4875_831D_3BED1418A145_.wvu.FilterData" localSheetId="0" hidden="1">'rekapitulace pro r. 2023'!$AC$4:$AG$57</definedName>
    <definedName name="Z_9654B7DF_5533_428D_9C72_8BFF8527B75E_.wvu.FilterData" localSheetId="0" hidden="1">'rekapitulace pro r. 2023'!$A$2:$BA$150</definedName>
    <definedName name="Z_965DBE5B_33DB_4C57_9FEF_D93BE2205BB8_.wvu.FilterData" localSheetId="0" hidden="1">'rekapitulace pro r. 2023'!$A$2:$BA$153</definedName>
    <definedName name="Z_96C4652B_C1E9_4A92_8790_D02EAA2AF935_.wvu.FilterData" localSheetId="0" hidden="1">'rekapitulace pro r. 2023'!$C$4:$AY$153</definedName>
    <definedName name="Z_972E7F8C_31AC_4DFF_B689_2F9F300E0209_.wvu.FilterData" localSheetId="0" hidden="1">'rekapitulace pro r. 2023'!$C$4:$AY$153</definedName>
    <definedName name="Z_972E7F8C_31AC_4DFF_B689_2F9F300E0209_.wvu.PrintTitles" localSheetId="0" hidden="1">'rekapitulace pro r. 2023'!$A:$B,'rekapitulace pro r. 2023'!$1:$4</definedName>
    <definedName name="Z_974714C1_5342_493B_B75D_AD1667CF841A_.wvu.FilterData" localSheetId="0" hidden="1">'rekapitulace pro r. 2023'!$C$4:$AY$153</definedName>
    <definedName name="Z_982103F0_A6AA_4C4A_B12A_3077333188B7_.wvu.FilterData" localSheetId="0" hidden="1">'rekapitulace pro r. 2023'!#REF!</definedName>
    <definedName name="Z_987DE9F8_A8EA_4E00_B0CE_433F01622BBE_.wvu.FilterData" localSheetId="0" hidden="1">'rekapitulace pro r. 2023'!#REF!</definedName>
    <definedName name="Z_98FF2578_4A3C_42AA_A3D9_02DFB1DEB5A0_.wvu.FilterData" localSheetId="0" hidden="1">'rekapitulace pro r. 2023'!$C$4:$AY$153</definedName>
    <definedName name="Z_9A41B9AF_3779_4C26_998D_097CAC4821FF_.wvu.FilterData" localSheetId="0" hidden="1">'rekapitulace pro r. 2023'!$C$4:$AY$153</definedName>
    <definedName name="Z_9A4AFB6B_A075_4976_8781_2830B7831572_.wvu.FilterData" localSheetId="0" hidden="1">'rekapitulace pro r. 2023'!$AX$4:$BA$150</definedName>
    <definedName name="Z_9AF9A156_FE77_47B0_884F_7E180B6E0399_.wvu.FilterData" localSheetId="0" hidden="1">'rekapitulace pro r. 2023'!#REF!</definedName>
    <definedName name="Z_9B21A6B6_F4A2_4935_8D76_ACE9C5AA456C_.wvu.FilterData" localSheetId="0" hidden="1">'rekapitulace pro r. 2023'!$C$4:$BA$150</definedName>
    <definedName name="Z_9B63C3E0_B793_454A_AA3E_90E4C9B7CD17_.wvu.FilterData" localSheetId="0" hidden="1">'rekapitulace pro r. 2023'!$C$4:$AY$153</definedName>
    <definedName name="Z_9CCE6562_F0D6_425A_B252_F56D4C42E56F_.wvu.FilterData" localSheetId="0" hidden="1">'rekapitulace pro r. 2023'!$D$4:$AX$148</definedName>
    <definedName name="Z_9D03831F_5B21_4FF0_8713_CC70D15F5073_.wvu.FilterData" localSheetId="0" hidden="1">'rekapitulace pro r. 2023'!$L$4:$T$153</definedName>
    <definedName name="Z_9D297283_A25D_4D50_85B0_203AA9598427_.wvu.FilterData" localSheetId="0" hidden="1">'rekapitulace pro r. 2023'!$A$2:$BA$150</definedName>
    <definedName name="Z_9D51F7B7_C2EB_49A3_ADE3_E0886917A232_.wvu.FilterData" localSheetId="0" hidden="1">'rekapitulace pro r. 2023'!$AC$4:$AG$57</definedName>
    <definedName name="Z_9D8976AF_4D22_453A_8AFD_6257DBC076F6_.wvu.FilterData" localSheetId="0" hidden="1">'rekapitulace pro r. 2023'!$D$4:$AX$148</definedName>
    <definedName name="Z_9DBEBCBB_F079_4CDF_AB1E_2B9F1A88BAE8_.wvu.FilterData" localSheetId="0" hidden="1">'rekapitulace pro r. 2023'!$A$2:$BA$150</definedName>
    <definedName name="Z_9DCD1502_84D5_4030_A140_C286BB26FF88_.wvu.FilterData" localSheetId="0" hidden="1">'rekapitulace pro r. 2023'!$C$4:$AY$153</definedName>
    <definedName name="Z_9EF13FE7_AAA9_43F9_B334_04A398E6EE91_.wvu.FilterData" localSheetId="0" hidden="1">'rekapitulace pro r. 2023'!#REF!</definedName>
    <definedName name="Z_9F029501_A735_41E3_B930_2B356EA00196_.wvu.FilterData" localSheetId="0" hidden="1">'rekapitulace pro r. 2023'!$D$4:$AX$63</definedName>
    <definedName name="Z_9F449724_98FA_47CC_A3D7_4095034F2AB2_.wvu.FilterData" localSheetId="0" hidden="1">'rekapitulace pro r. 2023'!#REF!</definedName>
    <definedName name="Z_9FA4A453_1BEA_4727_9356_8C90D41EFBF3_.wvu.FilterData" localSheetId="0" hidden="1">'rekapitulace pro r. 2023'!$D$4:$AX$63</definedName>
    <definedName name="Z_9FDDAA86_AF96_4D9B_BEAF_E6D32D874E90_.wvu.Cols" localSheetId="0" hidden="1">'rekapitulace pro r. 2023'!#REF!</definedName>
    <definedName name="Z_9FDDAA86_AF96_4D9B_BEAF_E6D32D874E90_.wvu.FilterData" localSheetId="0" hidden="1">'rekapitulace pro r. 2023'!#REF!</definedName>
    <definedName name="Z_9FDDAA86_AF96_4D9B_BEAF_E6D32D874E90_.wvu.PrintTitles" localSheetId="0" hidden="1">'rekapitulace pro r. 2023'!$B:$B,'rekapitulace pro r. 2023'!$2:$4</definedName>
    <definedName name="Z_9FF87560_D1CD_42D2_9180_428AC749EEB5_.wvu.FilterData" localSheetId="0" hidden="1">'rekapitulace pro r. 2023'!$A$2:$BA$150</definedName>
    <definedName name="Z_A033CE7A_DE6B_4D87_AA6F_B97EB0EA3C69_.wvu.FilterData" localSheetId="0" hidden="1">'rekapitulace pro r. 2023'!$C$4:$AX$148</definedName>
    <definedName name="Z_A0A8B270_C728_437D_AA4F_D769B8B08621_.wvu.FilterData" localSheetId="0" hidden="1">'rekapitulace pro r. 2023'!#REF!</definedName>
    <definedName name="Z_A0FE30FC_5F31_48E5_BA44_7B3ADEED9F5D_.wvu.FilterData" localSheetId="0" hidden="1">'rekapitulace pro r. 2023'!$AC$4:$AG$57</definedName>
    <definedName name="Z_A19F388F_E33E_4FE4_B8A5_441F880CE31E_.wvu.FilterData" localSheetId="0" hidden="1">'rekapitulace pro r. 2023'!#REF!</definedName>
    <definedName name="Z_A20D30E9_BF21_4D45_B091_6A73FF5B0F35_.wvu.FilterData" localSheetId="0" hidden="1">'rekapitulace pro r. 2023'!$D$4:$AX$63</definedName>
    <definedName name="Z_A2B20605_1862_47AA_B891_A3360CB66CEB_.wvu.FilterData" localSheetId="0" hidden="1">'rekapitulace pro r. 2023'!$A$3:$AX$148</definedName>
    <definedName name="Z_A2FD0029_479A_4438_B753_43720F9B9FDC_.wvu.FilterData" localSheetId="0" hidden="1">'rekapitulace pro r. 2023'!$AC$4:$AG$57</definedName>
    <definedName name="Z_A364A6CE_7B3F_4C45_B831_500DF5357359_.wvu.FilterData" localSheetId="0" hidden="1">'rekapitulace pro r. 2023'!$AX$4:$BA$150</definedName>
    <definedName name="Z_A414459C_E4B7_4CF5_983D_D9F011A6CFD8_.wvu.FilterData" localSheetId="0" hidden="1">'rekapitulace pro r. 2023'!$AC$4:$AG$57</definedName>
    <definedName name="Z_A4246DF4_CC05_4383_8E28_F78B80AFF502_.wvu.FilterData" localSheetId="0" hidden="1">'rekapitulace pro r. 2023'!$D$4:$AX$63</definedName>
    <definedName name="Z_A4315B44_0FE4_4D8C_A9D4_AECD12580B0B_.wvu.FilterData" localSheetId="0" hidden="1">'rekapitulace pro r. 2023'!#REF!</definedName>
    <definedName name="Z_A4C00F5B_0C31_40A0_8657_EA39A99F3EAE_.wvu.FilterData" localSheetId="0" hidden="1">'rekapitulace pro r. 2023'!$AC$4:$AG$57</definedName>
    <definedName name="Z_A5D351B9_A0C8_4177_98D1_F298F0F6318B_.wvu.FilterData" localSheetId="0" hidden="1">'rekapitulace pro r. 2023'!$A$2:$BA$153</definedName>
    <definedName name="Z_A6CE80A3_44BB_4325_B86B_49DF5B2D5CFF_.wvu.FilterData" localSheetId="0" hidden="1">'rekapitulace pro r. 2023'!$C$4:$AY$153</definedName>
    <definedName name="Z_A72582E5_8DD2_4B07_A1BC_D1327AD9AB11_.wvu.FilterData" localSheetId="0" hidden="1">'rekapitulace pro r. 2023'!$C$4:$AY$153</definedName>
    <definedName name="Z_A7338E1E_CF97_4D30_851E_8069DFA7BBEE_.wvu.FilterData" localSheetId="0" hidden="1">'rekapitulace pro r. 2023'!$D$4:$AX$63</definedName>
    <definedName name="Z_A871CCA0_1885_4A23_BFC1_893F4D902342_.wvu.FilterData" localSheetId="0" hidden="1">'rekapitulace pro r. 2023'!$C$4:$AY$153</definedName>
    <definedName name="Z_A87A3ECB_C430_4DA4_B55C_73046D0ABBAD_.wvu.FilterData" localSheetId="0" hidden="1">'rekapitulace pro r. 2023'!$C$4:$AY$153</definedName>
    <definedName name="Z_A87A3ECB_C430_4DA4_B55C_73046D0ABBAD_.wvu.PrintTitles" localSheetId="0" hidden="1">'rekapitulace pro r. 2023'!$A:$B,'rekapitulace pro r. 2023'!$1:$4</definedName>
    <definedName name="Z_A97740D8_F656_4E6E_9434_B1F1FB1CE65C_.wvu.FilterData" localSheetId="0" hidden="1">'rekapitulace pro r. 2023'!$D$4:$AX$63</definedName>
    <definedName name="Z_AABD776B_B176_4E0D_9FDC_E8184141492E_.wvu.FilterData" localSheetId="0" hidden="1">'rekapitulace pro r. 2023'!$C$4:$AY$153</definedName>
    <definedName name="Z_AADFC823_7B1B_469C_B326_4A1E5D9E67FF_.wvu.FilterData" localSheetId="0" hidden="1">'rekapitulace pro r. 2023'!$C$4:$AY$153</definedName>
    <definedName name="Z_AC9E4B37_1B94_43F2_BF94_EB01A561847A_.wvu.FilterData" localSheetId="0" hidden="1">'rekapitulace pro r. 2023'!$C$4:$BA$150</definedName>
    <definedName name="Z_AD305841_D67D_4B51_8A0C_D110036D2310_.wvu.FilterData" localSheetId="0" hidden="1">'rekapitulace pro r. 2023'!$C$4:$AY$153</definedName>
    <definedName name="Z_AE222D2F_349A_403C_99B6_5FB0D122E6C7_.wvu.FilterData" localSheetId="0" hidden="1">'rekapitulace pro r. 2023'!$A$2:$BA$150</definedName>
    <definedName name="Z_AE2DF5E6_F019_4845_AA03_41CE877B2DC8_.wvu.FilterData" localSheetId="0" hidden="1">'rekapitulace pro r. 2023'!$C$4:$AY$153</definedName>
    <definedName name="Z_AE397FC7_E0D8_48A5_B160_9D21B9E28976_.wvu.FilterData" localSheetId="0" hidden="1">'rekapitulace pro r. 2023'!$A$2:$BA$150</definedName>
    <definedName name="Z_AEEC45F0_BD5F_4380_A889_DF8C00250EC7_.wvu.FilterData" localSheetId="0" hidden="1">'rekapitulace pro r. 2023'!#REF!</definedName>
    <definedName name="Z_AEF7F644_6C74_41DF_9A7D_83DD82D9F19A_.wvu.FilterData" localSheetId="0" hidden="1">'rekapitulace pro r. 2023'!#REF!</definedName>
    <definedName name="Z_AF2CDA68_E132_4D8C_B9EB_7A362BD4FBE7_.wvu.FilterData" localSheetId="0" hidden="1">'rekapitulace pro r. 2023'!$C$4:$AY$153</definedName>
    <definedName name="Z_AF4F9BFA_A713_4333_A46A_68F714F8DE73_.wvu.FilterData" localSheetId="0" hidden="1">'rekapitulace pro r. 2023'!$D$4:$AX$63</definedName>
    <definedName name="Z_AF813423_71AD_4DE5_801B_42190ECE5EF3_.wvu.FilterData" localSheetId="0" hidden="1">'rekapitulace pro r. 2023'!$AC$4:$AG$57</definedName>
    <definedName name="Z_AF8F4973_2997_4B5F_9D6C_2B84B93A010C_.wvu.FilterData" localSheetId="0" hidden="1">'rekapitulace pro r. 2023'!$C$4:$AY$153</definedName>
    <definedName name="Z_AFB15E26_748C_4B65_908F_4C869CEDE058_.wvu.FilterData" localSheetId="0" hidden="1">'rekapitulace pro r. 2023'!#REF!</definedName>
    <definedName name="Z_AFCB6AE9_0622_44C6_A5EB_344548AEFCF3_.wvu.FilterData" localSheetId="0" hidden="1">'rekapitulace pro r. 2023'!$C$4:$AY$153</definedName>
    <definedName name="Z_AFF46069_80A9_4E48_9F6B_7178F41D8D00_.wvu.FilterData" localSheetId="0" hidden="1">'rekapitulace pro r. 2023'!#REF!</definedName>
    <definedName name="Z_B10412B2_BB59_41BF_901F_216DE93EF46A_.wvu.FilterData" localSheetId="0" hidden="1">'rekapitulace pro r. 2023'!$AC$4:$AG$57</definedName>
    <definedName name="Z_B2AFC8D8_8DE5_48CD_AA25_BA211AF30647_.wvu.FilterData" localSheetId="0" hidden="1">'rekapitulace pro r. 2023'!$C$4:$AY$153</definedName>
    <definedName name="Z_B2D20EA2_AB1E_474D_9FDB_B8A61C912297_.wvu.PrintTitles" localSheetId="0" hidden="1">'rekapitulace pro r. 2023'!$A:$B,'rekapitulace pro r. 2023'!$2:$4</definedName>
    <definedName name="Z_B2F9226C_F676_46E0_8795_67FFF15BA4E9_.wvu.FilterData" localSheetId="0" hidden="1">'rekapitulace pro r. 2023'!#REF!</definedName>
    <definedName name="Z_B33DDF8C_AD6B_44EF_8B20_2F7D3BDC649B_.wvu.FilterData" localSheetId="0" hidden="1">'rekapitulace pro r. 2023'!$C$4:$AY$153</definedName>
    <definedName name="Z_B4365D39_C987_458D_88E0_A28FDD56D64B_.wvu.FilterData" localSheetId="0" hidden="1">'rekapitulace pro r. 2023'!$A$2:$BA$150</definedName>
    <definedName name="Z_B45F1B8F_13AA_4970_BA9A_C39B2F8FFA63_.wvu.FilterData" localSheetId="0" hidden="1">'rekapitulace pro r. 2023'!$AQ$4:$AX$63</definedName>
    <definedName name="Z_B49C9FAB_5007_4631_82BD_38DFD07BF19F_.wvu.FilterData" localSheetId="0" hidden="1">'rekapitulace pro r. 2023'!#REF!</definedName>
    <definedName name="Z_B4D91F1D_1500_4800_939A_3AEB38FA5920_.wvu.FilterData" localSheetId="0" hidden="1">'rekapitulace pro r. 2023'!$C$4:$AY$153</definedName>
    <definedName name="Z_B50157D9_E59C_4026_BE03_1FE06C985146_.wvu.FilterData" localSheetId="0" hidden="1">'rekapitulace pro r. 2023'!$AX$4:$BA$150</definedName>
    <definedName name="Z_B5EFED23_7307_4562_8AA1_BB5CC2B231E0_.wvu.FilterData" localSheetId="0" hidden="1">'rekapitulace pro r. 2023'!$C$4:$AY$153</definedName>
    <definedName name="Z_B720DB8D_8F05_41D8_B2A1_E41B98C9A479_.wvu.FilterData" localSheetId="0" hidden="1">'rekapitulace pro r. 2023'!$C$4:$AY$153</definedName>
    <definedName name="Z_B76A4E7E_D2F3_4DA7_9C3C_A7D5762B6346_.wvu.FilterData" localSheetId="0" hidden="1">'rekapitulace pro r. 2023'!#REF!</definedName>
    <definedName name="Z_B773E5D5_BAD4_4658_AAA8_C1B603D696D0_.wvu.FilterData" localSheetId="0" hidden="1">'rekapitulace pro r. 2023'!$C$4:$AY$153</definedName>
    <definedName name="Z_B82E66F1_FB89_4970_BFD2_CDD61374CCA7_.wvu.FilterData" localSheetId="0" hidden="1">'rekapitulace pro r. 2023'!$A$2:$BA$153</definedName>
    <definedName name="Z_B894258D_3A10_415E_9D07_0539B492B945_.wvu.FilterData" localSheetId="0" hidden="1">'rekapitulace pro r. 2023'!$D$4:$AX$63</definedName>
    <definedName name="Z_B9613BD5_AE29_4684_A37B_2EC041CFF3C6_.wvu.FilterData" localSheetId="0" hidden="1">'rekapitulace pro r. 2023'!$B$4:$F$150</definedName>
    <definedName name="Z_B9625186_F86E_46D7_A519_CC8FE6AB8D11_.wvu.FilterData" localSheetId="0" hidden="1">'rekapitulace pro r. 2023'!$C$4:$AY$153</definedName>
    <definedName name="Z_B9C297A6_CA55_42DA_A3AC_7538344EEA74_.wvu.FilterData" localSheetId="0" hidden="1">'rekapitulace pro r. 2023'!$A$2:$BA$150</definedName>
    <definedName name="Z_B9F8C2C5_2300_475C_883B_5E9CAFBC0927_.wvu.FilterData" localSheetId="0" hidden="1">'rekapitulace pro r. 2023'!$C$4:$AY$153</definedName>
    <definedName name="Z_BA1524CD_1CBB_4AB1_B36C_2E670A0DD53D_.wvu.FilterData" localSheetId="0" hidden="1">'rekapitulace pro r. 2023'!#REF!</definedName>
    <definedName name="Z_BA2CC131_C7CC_41D8_B442_B7CA42849450_.wvu.FilterData" localSheetId="0" hidden="1">'rekapitulace pro r. 2023'!#REF!</definedName>
    <definedName name="Z_BA2D7559_9B44_4673_9F66_923F4BE9A79C_.wvu.FilterData" localSheetId="0" hidden="1">'rekapitulace pro r. 2023'!$A$2:$BA$150</definedName>
    <definedName name="Z_BA80F2D8_707A_4601_BA2D_B2E209DB8BB6_.wvu.FilterData" localSheetId="0" hidden="1">'rekapitulace pro r. 2023'!$A$2:$BA$150</definedName>
    <definedName name="Z_BB700C42_0C44_4105_8401_B0EC3F942995_.wvu.FilterData" localSheetId="0" hidden="1">'rekapitulace pro r. 2023'!$C$4:$AY$153</definedName>
    <definedName name="Z_BBE97E31_C13D_4E4B_AC13_B426197B4E33_.wvu.FilterData" localSheetId="0" hidden="1">'rekapitulace pro r. 2023'!$A$4:$BA$147</definedName>
    <definedName name="Z_BC086B8E_BC5E_4655_B486_9383F012669B_.wvu.FilterData" localSheetId="0" hidden="1">'rekapitulace pro r. 2023'!$C$4:$AY$153</definedName>
    <definedName name="Z_BC674F12_B5AC_4675_A9F5_AB512B5431CB_.wvu.FilterData" localSheetId="0" hidden="1">'rekapitulace pro r. 2023'!$D$4:$AX$63</definedName>
    <definedName name="Z_BD584E36_BB9C_4812_B5BC_AC5B072D3864_.wvu.FilterData" localSheetId="0" hidden="1">'rekapitulace pro r. 2023'!$C$4:$AY$153</definedName>
    <definedName name="Z_BDDED89C_033E_4907_A3AC_35C1126C1AB6_.wvu.FilterData" localSheetId="0" hidden="1">'rekapitulace pro r. 2023'!$AC$4:$AG$57</definedName>
    <definedName name="Z_BE25DDC6_782E_48A6_8F61_3FE4F4D6A9DD_.wvu.FilterData" localSheetId="0" hidden="1">'rekapitulace pro r. 2023'!$C$4:$AY$153</definedName>
    <definedName name="Z_BEDD3B44_DA87_40FC_A700_7FF90204932D_.wvu.FilterData" localSheetId="0" hidden="1">'rekapitulace pro r. 2023'!#REF!</definedName>
    <definedName name="Z_BF24358D_7E40_4E29_923B_148E2FB980F1_.wvu.FilterData" localSheetId="0" hidden="1">'rekapitulace pro r. 2023'!$C$4:$AY$153</definedName>
    <definedName name="Z_BF68D914_33FE_4A3C_ADB7_9E8A9F7AE33F_.wvu.FilterData" localSheetId="0" hidden="1">'rekapitulace pro r. 2023'!$D$4:$AX$63</definedName>
    <definedName name="Z_C000012F_51C5_4289_B4E3_9F37CF8FA1C6_.wvu.FilterData" localSheetId="0" hidden="1">'rekapitulace pro r. 2023'!$A$2:$BA$150</definedName>
    <definedName name="Z_C0A7C398_034E_46EF_A5DD_4E38BC6AE618_.wvu.FilterData" localSheetId="0" hidden="1">'rekapitulace pro r. 2023'!$C$4:$BA$150</definedName>
    <definedName name="Z_C0DDB50A_9310_4899_B986_94C7C69CCAB7_.wvu.FilterData" localSheetId="0" hidden="1">'rekapitulace pro r. 2023'!$C$4:$AY$153</definedName>
    <definedName name="Z_C13EDB15_0092_4337_B6EE_8358C3DDF028_.wvu.FilterData" localSheetId="0" hidden="1">'rekapitulace pro r. 2023'!$D$4:$AX$63</definedName>
    <definedName name="Z_C2C22E0B_36F6_45E8_ACC4_DFECE823D5C2_.wvu.FilterData" localSheetId="0" hidden="1">'rekapitulace pro r. 2023'!$C$4:$AY$153</definedName>
    <definedName name="Z_C32648D3_945E_4F3A_8C68_FEDB452980CF_.wvu.FilterData" localSheetId="0" hidden="1">'rekapitulace pro r. 2023'!$C$4:$AY$153</definedName>
    <definedName name="Z_C364670F_B81D_4C4D_8D4A_5BA0E03A9172_.wvu.FilterData" localSheetId="0" hidden="1">'rekapitulace pro r. 2023'!#REF!</definedName>
    <definedName name="Z_C431B14C_12A9_4300_9981_9FAF17F355C7_.wvu.FilterData" localSheetId="0" hidden="1">'rekapitulace pro r. 2023'!$C$4:$BA$150</definedName>
    <definedName name="Z_C4B9CD89_C33B_425F_8BA3_9108FEF11D82_.wvu.FilterData" localSheetId="0" hidden="1">'rekapitulace pro r. 2023'!$C$4:$AY$153</definedName>
    <definedName name="Z_C4F85760_8E83_4E28_B830_DEC574627C42_.wvu.FilterData" localSheetId="0" hidden="1">'rekapitulace pro r. 2023'!$AX$4:$BA$150</definedName>
    <definedName name="Z_C60F7234_AE7C_4A50_AD50_F2B26D5F3893_.wvu.FilterData" localSheetId="0" hidden="1">'rekapitulace pro r. 2023'!#REF!</definedName>
    <definedName name="Z_C7BD3FE9_EF26_48D9_B130_2129DEDB3449_.wvu.FilterData" localSheetId="0" hidden="1">'rekapitulace pro r. 2023'!$BA$4:$BA$146</definedName>
    <definedName name="Z_C8108694_60B4_45CB_83C7_3E190798E615_.wvu.FilterData" localSheetId="0" hidden="1">'rekapitulace pro r. 2023'!#REF!</definedName>
    <definedName name="Z_CAC21046_6B1F_49AA_9899_43288A59FCF1_.wvu.FilterData" localSheetId="0" hidden="1">'rekapitulace pro r. 2023'!$C$4:$AY$153</definedName>
    <definedName name="Z_CAF39FD7_0DFB_486A_9799_42D34AB5BA2B_.wvu.FilterData" localSheetId="0" hidden="1">'rekapitulace pro r. 2023'!$C$4:$AY$153</definedName>
    <definedName name="Z_CB1D83F8_5381_4D41_B626_396B480E8AA5_.wvu.FilterData" localSheetId="0" hidden="1">'rekapitulace pro r. 2023'!$AC$4:$AG$57</definedName>
    <definedName name="Z_CBC92FD3_5645_4117_BE87_ED944B53EBB7_.wvu.FilterData" localSheetId="0" hidden="1">'rekapitulace pro r. 2023'!$C$4:$BA$150</definedName>
    <definedName name="Z_CC03BA33_FC58_401A_B0F3_0BD8F9E6DCB2_.wvu.FilterData" localSheetId="0" hidden="1">'rekapitulace pro r. 2023'!$C$4:$AY$153</definedName>
    <definedName name="Z_CC19F704_C7A3_4D0D_B65E_971BF5D6AF9C_.wvu.FilterData" localSheetId="0" hidden="1">'rekapitulace pro r. 2023'!$C$4:$AY$153</definedName>
    <definedName name="Z_CC19F704_C7A3_4D0D_B65E_971BF5D6AF9C_.wvu.PrintTitles" localSheetId="0" hidden="1">'rekapitulace pro r. 2023'!$A:$B,'rekapitulace pro r. 2023'!$1:$4</definedName>
    <definedName name="Z_CD12B211_B899_409E_9A09_089FEFC5639C_.wvu.FilterData" localSheetId="0" hidden="1">'rekapitulace pro r. 2023'!$D$4:$AX$63</definedName>
    <definedName name="Z_CDE19504_E2CD_48E1_98D6_439A3157EF24_.wvu.FilterData" localSheetId="0" hidden="1">'rekapitulace pro r. 2023'!$B$4:$F$150</definedName>
    <definedName name="Z_CE39FE20_6FAB_4AED_AA81_1C2B88273613_.wvu.FilterData" localSheetId="0" hidden="1">'rekapitulace pro r. 2023'!$D$4:$AX$63</definedName>
    <definedName name="Z_CEABFBD0_B629_4D12_960F_2AE91D996A7B_.wvu.FilterData" localSheetId="0" hidden="1">'rekapitulace pro r. 2023'!$D$4:$AX$63</definedName>
    <definedName name="Z_CF054F60_3F82_4A0C_8C46_A2004079AEEC_.wvu.FilterData" localSheetId="0" hidden="1">'rekapitulace pro r. 2023'!$C$4:$AX$148</definedName>
    <definedName name="Z_CFE1DEC7_B508_4284_A800_991802581D84_.wvu.FilterData" localSheetId="0" hidden="1">'rekapitulace pro r. 2023'!$C$4:$AY$153</definedName>
    <definedName name="Z_D009E7F3_8EF4_4E8D_B566_9720135D0958_.wvu.FilterData" localSheetId="0" hidden="1">'rekapitulace pro r. 2023'!$A$2:$BA$150</definedName>
    <definedName name="Z_D07571FE_AC7A_4A2D_94B0_127F0DDB964F_.wvu.FilterData" localSheetId="0" hidden="1">'rekapitulace pro r. 2023'!$D$4:$AX$63</definedName>
    <definedName name="Z_D083F748_0A2A_4788_BE0D_E538B96C4CB0_.wvu.FilterData" localSheetId="0" hidden="1">'rekapitulace pro r. 2023'!$AC$4:$AG$57</definedName>
    <definedName name="Z_D0ACD930_D309_42DF_928D_CF02096A0C1E_.wvu.FilterData" localSheetId="0" hidden="1">'rekapitulace pro r. 2023'!$C$4:$BA$150</definedName>
    <definedName name="Z_D133F734_7122_4844_8F73_EC69C7675212_.wvu.FilterData" localSheetId="0" hidden="1">'rekapitulace pro r. 2023'!$D$4:$AX$150</definedName>
    <definedName name="Z_D143258A_720D_4389_A3C8_9EFCCF6DC4DB_.wvu.FilterData" localSheetId="0" hidden="1">'rekapitulace pro r. 2023'!$D$4:$AX$63</definedName>
    <definedName name="Z_D14F5149_F89B_48B9_A399_11BAD74393A3_.wvu.FilterData" localSheetId="0" hidden="1">'rekapitulace pro r. 2023'!$C$4:$AY$153</definedName>
    <definedName name="Z_D2370CDD_5741_46D1_B92B_C50D70D2A579_.wvu.FilterData" localSheetId="0" hidden="1">'rekapitulace pro r. 2023'!$C$4:$AY$153</definedName>
    <definedName name="Z_D2AA8EDC_E7A9_4DFC_A6BC_9EEBC6833C8E_.wvu.FilterData" localSheetId="0" hidden="1">'rekapitulace pro r. 2023'!$C$4:$AY$153</definedName>
    <definedName name="Z_D2FAD8E5_4A42_4E5D_9CDF_74F2C31FE62B_.wvu.FilterData" localSheetId="0" hidden="1">'rekapitulace pro r. 2023'!$C$4:$AY$153</definedName>
    <definedName name="Z_D436459A_900D_4FC9_A05D_91C0ED6106EE_.wvu.FilterData" localSheetId="0" hidden="1">'rekapitulace pro r. 2023'!#REF!</definedName>
    <definedName name="Z_D5258C5A_CED6_46EA_9D41_3EF3D75D95AF_.wvu.FilterData" localSheetId="0" hidden="1">'rekapitulace pro r. 2023'!$C$4:$AY$153</definedName>
    <definedName name="Z_D5835347_89E6_4681_B0CC_7EBA9D44259C_.wvu.FilterData" localSheetId="0" hidden="1">'rekapitulace pro r. 2023'!$AX$4:$BA$150</definedName>
    <definedName name="Z_D6DB05B1_397F_4DFD_8DE6_12D29C310C44_.wvu.Cols" localSheetId="0" hidden="1">'rekapitulace pro r. 2023'!#REF!</definedName>
    <definedName name="Z_D6DB05B1_397F_4DFD_8DE6_12D29C310C44_.wvu.FilterData" localSheetId="0" hidden="1">'rekapitulace pro r. 2023'!$C$4:$AY$153</definedName>
    <definedName name="Z_D6DB05B1_397F_4DFD_8DE6_12D29C310C44_.wvu.PrintTitles" localSheetId="0" hidden="1">'rekapitulace pro r. 2023'!$A:$B,'rekapitulace pro r. 2023'!$1:$4</definedName>
    <definedName name="Z_D6FC7385_81F3_4C64_B7B4_68AA8EB705A6_.wvu.FilterData" localSheetId="0" hidden="1">'rekapitulace pro r. 2023'!$A$4:$BA$147</definedName>
    <definedName name="Z_D7388A85_F3F6_47A0_9725_663DC93F87E3_.wvu.FilterData" localSheetId="0" hidden="1">'rekapitulace pro r. 2023'!$C$4:$AY$153</definedName>
    <definedName name="Z_D7AB68E1_9A82_4173_9B91_F69806CF5399_.wvu.FilterData" localSheetId="0" hidden="1">'rekapitulace pro r. 2023'!#REF!</definedName>
    <definedName name="Z_D7FB5A1F_421B_43AD_82B2_06981BEC76F3_.wvu.FilterData" localSheetId="0" hidden="1">'rekapitulace pro r. 2023'!$C$4:$AY$153</definedName>
    <definedName name="Z_D8756336_F10B_473D_B27D_A12512D8A092_.wvu.FilterData" localSheetId="0" hidden="1">'rekapitulace pro r. 2023'!$C$4:$AY$153</definedName>
    <definedName name="Z_D8EB1320_3917_462F_901C_8A581B1FD16A_.wvu.FilterData" localSheetId="0" hidden="1">'rekapitulace pro r. 2023'!$C$4:$BA$150</definedName>
    <definedName name="Z_D928E7EA_2C43_41DD_9EF4_93C3B0E148EE_.wvu.FilterData" localSheetId="0" hidden="1">'rekapitulace pro r. 2023'!$C$4:$AY$153</definedName>
    <definedName name="Z_DA0992EB_6B7D_4023_9409_C05F5D4ABBB4_.wvu.FilterData" localSheetId="0" hidden="1">'rekapitulace pro r. 2023'!#REF!</definedName>
    <definedName name="Z_DA125483_823F_4B9E_829D_C20E1F4D7514_.wvu.FilterData" localSheetId="0" hidden="1">'rekapitulace pro r. 2023'!$D$4:$AX$63</definedName>
    <definedName name="Z_DAE6E213_3D8D_4E4C_A46C_EFA9FBADB4DB_.wvu.FilterData" localSheetId="0" hidden="1">'rekapitulace pro r. 2023'!$AC$4:$AG$57</definedName>
    <definedName name="Z_DAF0EAD3_3EA0_4A25_8DD9_948C8676E980_.wvu.FilterData" localSheetId="0" hidden="1">'rekapitulace pro r. 2023'!$C$4:$AY$153</definedName>
    <definedName name="Z_DBB9E3DD_A798_4BA6_86CB_62C7654AF7C2_.wvu.FilterData" localSheetId="0" hidden="1">'rekapitulace pro r. 2023'!$B$4:$F$150</definedName>
    <definedName name="Z_DDCFC808_48A1_4174_8575_DADB522D22A0_.wvu.FilterData" localSheetId="0" hidden="1">'rekapitulace pro r. 2023'!$AC$4:$AG$57</definedName>
    <definedName name="Z_E18F526E_3662_4F2A_832F_18B708A7FC98_.wvu.FilterData" localSheetId="0" hidden="1">'rekapitulace pro r. 2023'!$A$2:$BA$153</definedName>
    <definedName name="Z_E18F526E_3662_4F2A_832F_18B708A7FC98_.wvu.PrintTitles" localSheetId="0" hidden="1">'rekapitulace pro r. 2023'!$A:$B,'rekapitulace pro r. 2023'!$1:$4</definedName>
    <definedName name="Z_E1DDE73C_397B_46E5_852C_619C16EC98E3_.wvu.FilterData" localSheetId="0" hidden="1">'rekapitulace pro r. 2023'!$AC$4:$AG$57</definedName>
    <definedName name="Z_E27C4002_35A2_48B4_AF4F_27832C1FFD0E_.wvu.FilterData" localSheetId="0" hidden="1">'rekapitulace pro r. 2023'!#REF!</definedName>
    <definedName name="Z_E2F615B6_BBCA_4E66_88C3_CC39B7FC8D9C_.wvu.FilterData" localSheetId="0" hidden="1">'rekapitulace pro r. 2023'!$C$4:$AY$153</definedName>
    <definedName name="Z_E2F615B6_BBCA_4E66_88C3_CC39B7FC8D9C_.wvu.PrintTitles" localSheetId="0" hidden="1">'rekapitulace pro r. 2023'!$A:$B,'rekapitulace pro r. 2023'!$1:$4</definedName>
    <definedName name="Z_E310DA9E_AAEE_4E7C_AD7C_887ADABBFE27_.wvu.FilterData" localSheetId="0" hidden="1">'rekapitulace pro r. 2023'!$D$4:$AX$63</definedName>
    <definedName name="Z_E33EA06E_B28E_4768_86B5_6202472DAC37_.wvu.FilterData" localSheetId="0" hidden="1">'rekapitulace pro r. 2023'!$C$4:$AY$153</definedName>
    <definedName name="Z_E43512F8_5B5E_4C98_B028_C017219FF044_.wvu.FilterData" localSheetId="0" hidden="1">'rekapitulace pro r. 2023'!#REF!</definedName>
    <definedName name="Z_E57D5CBC_71F0_490E_B85F_757EF8927DAA_.wvu.FilterData" localSheetId="0" hidden="1">'rekapitulace pro r. 2023'!$D$4:$AX$63</definedName>
    <definedName name="Z_E5AF9B1F_A347_4D24_8DC5_66A1CA2BD16D_.wvu.FilterData" localSheetId="0" hidden="1">'rekapitulace pro r. 2023'!$D$4:$AX$63</definedName>
    <definedName name="Z_E6FE3D43_AA32_4C50_B275_4F710A5933D8_.wvu.FilterData" localSheetId="0" hidden="1">'rekapitulace pro r. 2023'!$C$4:$BA$150</definedName>
    <definedName name="Z_E7B31B55_B1A0_4F34_9409_44079880CDDD_.wvu.FilterData" localSheetId="0" hidden="1">'rekapitulace pro r. 2023'!$C$4:$AY$153</definedName>
    <definedName name="Z_E85FD4D9_C35A_4673_A745_0479BADC3B23_.wvu.FilterData" localSheetId="0" hidden="1">'rekapitulace pro r. 2023'!$C$4:$BA$150</definedName>
    <definedName name="Z_E89B76AE_ABC7_46EA_BFBE_2DAD8DC2B459_.wvu.FilterData" localSheetId="0" hidden="1">'rekapitulace pro r. 2023'!$D$4:$AX$63</definedName>
    <definedName name="Z_E8F13626_305D_48FA_BFD2_A4D44CB5A124_.wvu.FilterData" localSheetId="0" hidden="1">'rekapitulace pro r. 2023'!$C$4:$BA$150</definedName>
    <definedName name="Z_E9BDB633_D74D_4A44_BDF3_4A30B04647D8_.wvu.FilterData" localSheetId="0" hidden="1">'rekapitulace pro r. 2023'!$C$4:$BA$150</definedName>
    <definedName name="Z_E9C22FF5_75EC_4C04_ABD6_408B88CEC3B9_.wvu.FilterData" localSheetId="0" hidden="1">'rekapitulace pro r. 2023'!$C$4:$AY$153</definedName>
    <definedName name="Z_E9E53CE9_24F3_4B81_8BCD_6146FBD3348D_.wvu.FilterData" localSheetId="0" hidden="1">'rekapitulace pro r. 2023'!#REF!</definedName>
    <definedName name="Z_EA8F30B2_C419_4FBE_8681_6F4B9D4E44FA_.wvu.FilterData" localSheetId="0" hidden="1">'rekapitulace pro r. 2023'!#REF!</definedName>
    <definedName name="Z_EC8A5345_2A02_4E82_AB2E_13BF9AA06BEE_.wvu.FilterData" localSheetId="0" hidden="1">'rekapitulace pro r. 2023'!$A$2:$BA$150</definedName>
    <definedName name="Z_ED2AB4F1_1735_49A8_B88D_AA08A9FBF25D_.wvu.FilterData" localSheetId="0" hidden="1">'rekapitulace pro r. 2023'!$C$4:$AY$153</definedName>
    <definedName name="Z_ED4807F7_1301_4643_AA69_46F2817CCF9E_.wvu.FilterData" localSheetId="0" hidden="1">'rekapitulace pro r. 2023'!$AC$4:$AG$57</definedName>
    <definedName name="Z_F1313BD5_43C5_483D_8067_7BE5FCE53E5A_.wvu.FilterData" localSheetId="0" hidden="1">'rekapitulace pro r. 2023'!$A$2:$BA$150</definedName>
    <definedName name="Z_F13E7FFF_B46F_45C2_8C93_8A75CE285D97_.wvu.FilterData" localSheetId="0" hidden="1">'rekapitulace pro r. 2023'!$AX$4:$BA$150</definedName>
    <definedName name="Z_F146303A_422F_4031_B192_237C4CC1A8B7_.wvu.FilterData" localSheetId="0" hidden="1">'rekapitulace pro r. 2023'!$A$2:$BA$153</definedName>
    <definedName name="Z_F1F38FDC_2C00_495F_8FB9_F8BA8BB269B2_.wvu.FilterData" localSheetId="0" hidden="1">'rekapitulace pro r. 2023'!$A$2:$BA$150</definedName>
    <definedName name="Z_F292DB3E_B34F_4000_8BFC_3E7A91907B5E_.wvu.FilterData" localSheetId="0" hidden="1">'rekapitulace pro r. 2023'!$C$4:$BA$150</definedName>
    <definedName name="Z_F2D625EB_2649_4323_8CA4_9B4601237A96_.wvu.FilterData" localSheetId="0" hidden="1">'rekapitulace pro r. 2023'!$C$4:$AY$153</definedName>
    <definedName name="Z_F2F63767_EA4B_4C54_A90E_E6730C9015A3_.wvu.FilterData" localSheetId="0" hidden="1">'rekapitulace pro r. 2023'!$C$4:$AY$153</definedName>
    <definedName name="Z_F3D1AC9C_FE0D_438A_88AC_8D3A8FAAA497_.wvu.Cols" localSheetId="0" hidden="1">'rekapitulace pro r. 2023'!#REF!,'rekapitulace pro r. 2023'!#REF!,'rekapitulace pro r. 2023'!#REF!</definedName>
    <definedName name="Z_F3D1AC9C_FE0D_438A_88AC_8D3A8FAAA497_.wvu.FilterData" localSheetId="0" hidden="1">'rekapitulace pro r. 2023'!$D$4:$AX$63</definedName>
    <definedName name="Z_F3D1AC9C_FE0D_438A_88AC_8D3A8FAAA497_.wvu.PrintTitles" localSheetId="0" hidden="1">'rekapitulace pro r. 2023'!$A:$B,'rekapitulace pro r. 2023'!$2:$4</definedName>
    <definedName name="Z_F3F60F77_A5EA_4E9E_849E_A8F47C65173C_.wvu.FilterData" localSheetId="0" hidden="1">'rekapitulace pro r. 2023'!$D$4:$AX$63</definedName>
    <definedName name="Z_F58E96A6_7FE1_4D44_A1BA_5CC1A0899A23_.wvu.FilterData" localSheetId="0" hidden="1">'rekapitulace pro r. 2023'!$C$4:$AY$153</definedName>
    <definedName name="Z_F5B550DD_DB11_49EA_92DA_CBF0FB05EFAF_.wvu.FilterData" localSheetId="0" hidden="1">'rekapitulace pro r. 2023'!$A$2:$BA$150</definedName>
    <definedName name="Z_F5DE1C9B_F8F7_4DBB_A63B_04D80C3C88C4_.wvu.FilterData" localSheetId="0" hidden="1">'rekapitulace pro r. 2023'!$A$2:$BA$150</definedName>
    <definedName name="Z_F639FEFD_8C2F_4504_9D6B_2F9C87A5F4DC_.wvu.FilterData" localSheetId="0" hidden="1">'rekapitulace pro r. 2023'!$A$4:$BA$147</definedName>
    <definedName name="Z_F66B930A_F4A5_4357_A932_87D66427A5A7_.wvu.FilterData" localSheetId="0" hidden="1">'rekapitulace pro r. 2023'!$A$2:$BA$150</definedName>
    <definedName name="Z_F67B5DD5_810A_433D_8D4D_9E366EB29844_.wvu.FilterData" localSheetId="0" hidden="1">'rekapitulace pro r. 2023'!$C$4:$AY$153</definedName>
    <definedName name="Z_F6CB4AE8_AADB_41CA_8A6A_6AC2BE57684A_.wvu.FilterData" localSheetId="0" hidden="1">'rekapitulace pro r. 2023'!$BA$4:$BA$146</definedName>
    <definedName name="Z_F6DC49BD_99D0_4145_AF81_25DC473C1ED3_.wvu.FilterData" localSheetId="0" hidden="1">'rekapitulace pro r. 2023'!$C$4:$AY$153</definedName>
    <definedName name="Z_F7571919_C1C9_47D0_8677_2E947D0250BF_.wvu.FilterData" localSheetId="0" hidden="1">'rekapitulace pro r. 2023'!$C$4:$AY$153</definedName>
    <definedName name="Z_F866F523_F315_41D1_81F1_8D98650DBDF6_.wvu.FilterData" localSheetId="0" hidden="1">'rekapitulace pro r. 2023'!$AC$4:$AG$57</definedName>
    <definedName name="Z_F8C0D839_706D_450F_996A_EAF282418ECE_.wvu.FilterData" localSheetId="0" hidden="1">'rekapitulace pro r. 2023'!#REF!</definedName>
    <definedName name="Z_F8FD2750_24E5_46D2_A862_5FD94F633C1C_.wvu.FilterData" localSheetId="0" hidden="1">'rekapitulace pro r. 2023'!$C$4:$AY$153</definedName>
    <definedName name="Z_F8FFFAAD_62C1_4EF9_A7C6_7D364EAE9AE2_.wvu.FilterData" localSheetId="0" hidden="1">'rekapitulace pro r. 2023'!$AX$4:$BA$150</definedName>
    <definedName name="Z_F90D30A2_F805_424E_B2D8_DAE03F389B4F_.wvu.FilterData" localSheetId="0" hidden="1">'rekapitulace pro r. 2023'!$C$4:$AY$153</definedName>
    <definedName name="Z_F9412045_96A3_4547_A4BF_2DD72C6EFB7A_.wvu.FilterData" localSheetId="0" hidden="1">'rekapitulace pro r. 2023'!$A$2:$BA$150</definedName>
    <definedName name="Z_F9D0E7DC_A30D_4363_965B_B869687F2E7B_.wvu.FilterData" localSheetId="0" hidden="1">'rekapitulace pro r. 2023'!$C$4:$AY$153</definedName>
    <definedName name="Z_FB107357_1E47_4800_8434_81EDBC5D2FDD_.wvu.FilterData" localSheetId="0" hidden="1">'rekapitulace pro r. 2023'!$C$4:$AX$148</definedName>
    <definedName name="Z_FB2AF93A_82BC_4622_BB5B_54CB5003CB81_.wvu.FilterData" localSheetId="0" hidden="1">'rekapitulace pro r. 2023'!$A$2:$BA$150</definedName>
    <definedName name="Z_FBBC326D_D4D9_46A9_A766_6D75E63F40EC_.wvu.FilterData" localSheetId="0" hidden="1">'rekapitulace pro r. 2023'!#REF!</definedName>
    <definedName name="Z_FC0502DB_4990_4792_B74C_9DDC4DF42650_.wvu.FilterData" localSheetId="0" hidden="1">'rekapitulace pro r. 2023'!$C$4:$AY$153</definedName>
    <definedName name="Z_FC72C826_3014_4B02_997F_4B83B610CE13_.wvu.FilterData" localSheetId="0" hidden="1">'rekapitulace pro r. 2023'!#REF!</definedName>
    <definedName name="Z_FCA7C4D0_F184_4FFA_BC07_E6B01D6F8563_.wvu.FilterData" localSheetId="0" hidden="1">'rekapitulace pro r. 2023'!$A$3:$AX$148</definedName>
    <definedName name="Z_FCA9C395_7740_4D59_B2AF_7B3B8834ADF4_.wvu.FilterData" localSheetId="0" hidden="1">'rekapitulace pro r. 2023'!$AC$4:$AG$57</definedName>
    <definedName name="Z_FCC10358_9EE5_43B9_AAAC_502572BC39F1_.wvu.FilterData" localSheetId="0" hidden="1">'rekapitulace pro r. 2023'!#REF!</definedName>
    <definedName name="Z_FD8EA892_D3D8_40C4_A7D8_FF2F4D295907_.wvu.FilterData" localSheetId="0" hidden="1">'rekapitulace pro r. 2023'!$C$4:$AY$153</definedName>
    <definedName name="Z_FD98EB95_8BB0_4C85_A3A7_529968E529E8_.wvu.FilterData" localSheetId="0" hidden="1">'rekapitulace pro r. 2023'!$D$4:$AX$63</definedName>
    <definedName name="Z_FDEC49BF_F78F_4770_B477_B89702F92A26_.wvu.FilterData" localSheetId="0" hidden="1">'rekapitulace pro r. 2023'!$BA$4:$BA$146</definedName>
    <definedName name="Z_FDF2D171_D053_4B0B_A629_1EEF4D9B9E6A_.wvu.FilterData" localSheetId="0" hidden="1">'rekapitulace pro r. 2023'!$C$4:$AY$153</definedName>
    <definedName name="Z_FE02AECB_5226_441D_BB2C_D46D77571228_.wvu.FilterData" localSheetId="0" hidden="1">'rekapitulace pro r. 2023'!$C$4:$AY$153</definedName>
    <definedName name="Z_FE72A262_5F60_4734_BA37_E1F53DE32186_.wvu.FilterData" localSheetId="0" hidden="1">'rekapitulace pro r. 2023'!$C$4:$AY$153</definedName>
    <definedName name="Z_FE72A262_5F60_4734_BA37_E1F53DE32186_.wvu.PrintTitles" localSheetId="0" hidden="1">'rekapitulace pro r. 2023'!$A:$B,'rekapitulace pro r. 2023'!$1:$4</definedName>
    <definedName name="Z_FEC75DED_4806_4334_8CA9_51F062E995D5_.wvu.FilterData" localSheetId="0" hidden="1">'rekapitulace pro r. 2023'!#REF!</definedName>
    <definedName name="Z_FEE0BD9D_74E2_4A4F_B54A_45E54A47EF84_.wvu.FilterData" localSheetId="0" hidden="1">'rekapitulace pro r. 2023'!$D$4:$AX$63</definedName>
  </definedNames>
  <calcPr calcId="191029"/>
  <customWorkbookViews>
    <customWorkbookView name="Jarkovský Václav Ing. – osobní zobrazení" guid="{648EDD87-2654-4B80-BBE4-7C270B7F7285}" mergeInterval="0" personalView="1" maximized="1" xWindow="-8" yWindow="-8" windowWidth="1936" windowHeight="1056" activeSheetId="1"/>
    <customWorkbookView name="Kopřivová Alena – osobní zobrazení" guid="{E2F615B6-BBCA-4E66-88C3-CC39B7FC8D9C}" mergeInterval="0" personalView="1" maximized="1" xWindow="-9" yWindow="-9" windowWidth="1938" windowHeight="1048" activeSheetId="1"/>
    <customWorkbookView name="Steklíková Dagmar – osobní zobrazení" guid="{7A694604-DFE4-434C-BF7B-7E97A9C037D7}" mergeInterval="0" personalView="1" maximized="1" xWindow="-9" yWindow="-9" windowWidth="1938" windowHeight="1048" activeSheetId="1"/>
    <customWorkbookView name="340 – osobní zobrazení" guid="{04917EA0-AEB4-44DB-A74D-B68FB737E1D8}" mergeInterval="0" personalView="1" maximized="1" xWindow="-8" yWindow="-8" windowWidth="1616" windowHeight="876" activeSheetId="1"/>
    <customWorkbookView name="213 – osobní zobrazení" guid="{972E7F8C-31AC-4DFF-B689-2F9F300E0209}" mergeInterval="0" personalView="1" maximized="1" xWindow="-8" yWindow="-8" windowWidth="1936" windowHeight="1056" activeSheetId="1"/>
    <customWorkbookView name="Václav Jarkovský - vlastní zobrazení" guid="{FE72A262-5F60-4734-BA37-E1F53DE32186}" mergeInterval="0" personalView="1" xWindow="10" yWindow="32" windowWidth="1276" windowHeight="739" activeSheetId="1"/>
    <customWorkbookView name="395 - vlastní zobrazení" guid="{3D139D5F-E81C-49AC-B722-61A6B21833C7}" mergeInterval="0" personalView="1" maximized="1" xWindow="1" yWindow="1" windowWidth="1788" windowHeight="785" activeSheetId="1"/>
    <customWorkbookView name="340 - vlastní zobrazení" guid="{21FB03B5-FEC1-457E-9D5D-AEAF28571CD0}" mergeInterval="0" personalView="1" maximized="1" xWindow="1" yWindow="1" windowWidth="1596" windowHeight="670" activeSheetId="1"/>
    <customWorkbookView name="213 - vlastní zobrazení" guid="{E18F526E-3662-4F2A-832F-18B708A7FC98}" mergeInterval="0" personalView="1" maximized="1" xWindow="1" yWindow="1" windowWidth="1276" windowHeight="799" activeSheetId="1"/>
    <customWorkbookView name="Alena Kopřivová - vlastní zobrazení" guid="{DBB9E3DD-A798-4BA6-86CB-62C7654AF7C2}" mergeInterval="0" personalView="1" maximized="1" xWindow="1" yWindow="1" windowWidth="1276" windowHeight="794" activeSheetId="1"/>
    <customWorkbookView name="387 - vlastní zobrazení" guid="{C912630A-CE1E-43BF-93A5-907EB893AE9F}" mergeInterval="0" personalView="1" maximized="1" xWindow="1" yWindow="1" windowWidth="1276" windowHeight="743" activeSheetId="1"/>
    <customWorkbookView name="V. Jarkovský - vlastní zobrazení" guid="{73A9278F-ACD2-46CC-90F0-5FE6E8646A78}" mergeInterval="0" personalView="1" maximized="1" xWindow="1" yWindow="1" windowWidth="1280" windowHeight="803" activeSheetId="1"/>
    <customWorkbookView name="340 - vlastní pohled" guid="{9FDDAA86-AF96-4D9B-BEAF-E6D32D874E90}" mergeInterval="0" personalView="1" maximized="1" windowWidth="1276" windowHeight="852" activeSheetId="1"/>
    <customWorkbookView name="395 - vlastní pohled" guid="{0D75C6D6-0D23-4498-AFA9-F81199E1F510}" mergeInterval="0" personalView="1" maximized="1" windowWidth="1276" windowHeight="852" activeSheetId="1"/>
    <customWorkbookView name="SM841 - vlastní pohled" guid="{16DB59CC-AD35-46AF-86E6-9754EC16E66C}" mergeInterval="0" personalView="1" maximized="1" windowWidth="1276" windowHeight="786" activeSheetId="1"/>
    <customWorkbookView name="sm387 - vlastní pohled" guid="{4F6545A6-568C-4395-A38E-00A03A6331A8}" mergeInterval="0" personalView="1" maximized="1" windowWidth="1020" windowHeight="605" activeSheetId="1"/>
    <customWorkbookView name="Třísková Dana - vlastní pohled" guid="{472D8D96-9E0B-48AA-8BD5-80586558172E}" mergeInterval="0" personalView="1" maximized="1" windowWidth="1020" windowHeight="605" activeSheetId="1"/>
    <customWorkbookView name="Volfová Hana - vlastní pohled" guid="{20607AA2-6209-48E5-800E-CE55AB9B3BBF}" mergeInterval="0" personalView="1" maximized="1" windowWidth="1020" windowHeight="605" activeSheetId="1"/>
    <customWorkbookView name="Jarkovský Václav - vlastní pohled" guid="{186A3392-E96B-4857-95EE-E26001ED6B85}" mergeInterval="0" personalView="1" maximized="1" windowWidth="1020" windowHeight="605" activeSheetId="1"/>
    <customWorkbookView name="VJ - vlastní pohled" guid="{5C56AF04-5BD7-11D7-A5C2-B622CBA17847}" mergeInterval="0" personalView="1" maximized="1" windowWidth="1020" windowHeight="650" activeSheetId="1" showStatusbar="0"/>
    <customWorkbookView name="Ludmila Šperková - vlastní pohled" guid="{B2D20EA2-AB1E-474D-9FDB-B8A61C912297}" mergeInterval="0" personalView="1" maximized="1" windowWidth="1020" windowHeight="579" tabRatio="358" activeSheetId="1"/>
    <customWorkbookView name="V.Jarkovský - vlastní pohled" guid="{B45F1B8F-13AA-4970-BA9A-C39B2F8FFA63}" mergeInterval="0" personalView="1" maximized="1" windowWidth="1276" windowHeight="852" activeSheetId="1"/>
    <customWorkbookView name="sm395 - vlastní pohled" guid="{1D888E37-2224-47B8-BBCA-8AE3DB477E24}" mergeInterval="0" personalView="1" maximized="1" windowWidth="1020" windowHeight="605" activeSheetId="1" showComments="commIndAndComment"/>
    <customWorkbookView name="387 - vlastní pohled" guid="{F3D1AC9C-FE0D-438A-88AC-8D3A8FAAA497}" mergeInterval="0" personalView="1" maximized="1" windowWidth="1276" windowHeight="822" activeSheetId="1"/>
    <customWorkbookView name="841 - vlastní pohled" guid="{42C77DEA-95AC-4A20-8DF3-B83B09926CE9}" mergeInterval="0" personalView="1" maximized="1" windowWidth="1250" windowHeight="859" activeSheetId="1"/>
    <customWorkbookView name="Pavla Klodová - vlastní zobrazení" guid="{457267F0-EEA0-4644-991E-A27CA2C23373}" mergeInterval="0" personalView="1" maximized="1" xWindow="1" yWindow="1" windowWidth="1276" windowHeight="771" activeSheetId="1"/>
    <customWorkbookView name="Jan Vaníček - vlastní zobrazení" guid="{F58E96A6-7FE1-4D44-A1BA-5CC1A0899A23}" mergeInterval="0" personalView="1" xWindow="9" yWindow="31" windowWidth="1264" windowHeight="696" activeSheetId="1"/>
    <customWorkbookView name="Středová Drahomíra Bc. – osobní zobrazení" guid="{5FC9C78E-5B53-4558-848D-02C7639ADF8F}" mergeInterval="0" personalView="1" maximized="1" xWindow="-8" yWindow="-8" windowWidth="1936" windowHeight="1056" activeSheetId="1" showComments="commIndAndComment"/>
    <customWorkbookView name="Jan Vaníček – osobní zobrazení" guid="{CC19F704-C7A3-4D0D-B65E-971BF5D6AF9C}" mergeInterval="0" personalView="1" maximized="1" xWindow="-8" yWindow="-8" windowWidth="1936" windowHeight="1056" activeSheetId="1"/>
    <customWorkbookView name="395 – osobní zobrazení" guid="{D6DB05B1-397F-4DFD-8DE6-12D29C310C44}" mergeInterval="0" personalView="1" windowWidth="1920" windowHeight="1032" activeSheetId="1"/>
    <customWorkbookView name="Formánková Kateřina Mgr. – osobní zobrazení" guid="{0B96E24D-B6C1-4EBE-A0B1-F83E680D491E}" mergeInterval="0" personalView="1" maximized="1" xWindow="-8" yWindow="-8" windowWidth="1936" windowHeight="1056" activeSheetId="1"/>
    <customWorkbookView name="Dědková Radka Ing. – osobní zobrazení" guid="{5BD10AFD-3F28-45D2-863B-A9DD20A80976}" mergeInterval="0" personalView="1" xWindow="-30" yWindow="20" windowWidth="939" windowHeight="981" activeSheetId="1"/>
    <customWorkbookView name="Beskydová Sabina Ing. – osobní zobrazení" guid="{A87A3ECB-C430-4DA4-B55C-73046D0ABBAD}"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5" i="1" l="1"/>
  <c r="U45" i="1"/>
  <c r="W45" i="1" s="1"/>
  <c r="T45" i="1"/>
  <c r="V36" i="1"/>
  <c r="U36" i="1"/>
  <c r="W36" i="1" s="1"/>
  <c r="AA36" i="1" s="1"/>
  <c r="T36" i="1"/>
  <c r="S147" i="1"/>
  <c r="AC147" i="1"/>
  <c r="AI110" i="1"/>
  <c r="AI109" i="1"/>
  <c r="AA45" i="1" l="1"/>
  <c r="AI9" i="1"/>
  <c r="AI39" i="1"/>
  <c r="Z45" i="1" l="1"/>
  <c r="Z36" i="1"/>
  <c r="P6" i="1"/>
  <c r="AG146" i="1" l="1"/>
  <c r="AG144" i="1"/>
  <c r="AG142" i="1"/>
  <c r="AG140" i="1"/>
  <c r="AG138" i="1"/>
  <c r="AG136" i="1"/>
  <c r="AG134" i="1"/>
  <c r="AG132" i="1"/>
  <c r="AG130" i="1"/>
  <c r="AG128" i="1"/>
  <c r="AG126" i="1"/>
  <c r="AG124" i="1"/>
  <c r="AG122" i="1"/>
  <c r="AG120" i="1"/>
  <c r="AG118" i="1"/>
  <c r="AG116" i="1"/>
  <c r="AG114" i="1"/>
  <c r="AG112" i="1"/>
  <c r="AG110" i="1"/>
  <c r="AG108" i="1"/>
  <c r="AG106" i="1"/>
  <c r="AG104" i="1"/>
  <c r="AG102" i="1"/>
  <c r="AG100" i="1"/>
  <c r="AG98" i="1"/>
  <c r="AG96" i="1"/>
  <c r="AG94" i="1"/>
  <c r="AG92" i="1"/>
  <c r="AG90" i="1"/>
  <c r="AG88" i="1"/>
  <c r="AG86" i="1"/>
  <c r="AG84" i="1"/>
  <c r="AG82" i="1"/>
  <c r="AG80" i="1"/>
  <c r="AG78" i="1"/>
  <c r="AG76" i="1"/>
  <c r="AG74" i="1"/>
  <c r="AG72" i="1"/>
  <c r="AG70" i="1"/>
  <c r="AG68" i="1"/>
  <c r="AG66" i="1"/>
  <c r="AG64" i="1"/>
  <c r="AG62" i="1"/>
  <c r="AG60" i="1"/>
  <c r="AG58" i="1"/>
  <c r="AG56" i="1"/>
  <c r="AG54" i="1"/>
  <c r="AG52" i="1"/>
  <c r="AG50" i="1"/>
  <c r="AG48" i="1"/>
  <c r="AG46" i="1"/>
  <c r="AG44" i="1"/>
  <c r="AG42" i="1"/>
  <c r="AG40" i="1"/>
  <c r="AG38" i="1"/>
  <c r="AG36" i="1"/>
  <c r="AG34" i="1"/>
  <c r="AG32" i="1"/>
  <c r="AG30" i="1"/>
  <c r="AG28" i="1"/>
  <c r="AG26" i="1"/>
  <c r="AG24" i="1"/>
  <c r="AG22" i="1"/>
  <c r="AG20" i="1"/>
  <c r="AG18" i="1"/>
  <c r="AG16" i="1"/>
  <c r="AG14" i="1"/>
  <c r="AG12" i="1"/>
  <c r="AG10" i="1"/>
  <c r="AG8" i="1"/>
  <c r="AG6" i="1"/>
  <c r="AI66" i="1"/>
  <c r="AI65" i="1"/>
  <c r="AR5" i="1" l="1"/>
  <c r="P35" i="1" l="1"/>
  <c r="P90" i="1"/>
  <c r="AZ147" i="1" l="1"/>
  <c r="AE150" i="1" l="1"/>
  <c r="AD150" i="1"/>
  <c r="AE149" i="1"/>
  <c r="AE147" i="1"/>
  <c r="Y150" i="1"/>
  <c r="Y149" i="1"/>
  <c r="Y147" i="1"/>
  <c r="AS46" i="1"/>
  <c r="AS45" i="1"/>
  <c r="AS36" i="1"/>
  <c r="AS35" i="1"/>
  <c r="O150" i="1" l="1"/>
  <c r="N150" i="1"/>
  <c r="M150" i="1"/>
  <c r="L150" i="1"/>
  <c r="K150" i="1"/>
  <c r="J150" i="1"/>
  <c r="I150" i="1"/>
  <c r="H150" i="1"/>
  <c r="G150" i="1"/>
  <c r="F150" i="1"/>
  <c r="E150" i="1"/>
  <c r="O149" i="1"/>
  <c r="N149" i="1"/>
  <c r="M149" i="1"/>
  <c r="L149" i="1"/>
  <c r="K149" i="1"/>
  <c r="J149" i="1"/>
  <c r="I149" i="1"/>
  <c r="H149" i="1"/>
  <c r="G149" i="1"/>
  <c r="F149" i="1"/>
  <c r="E149" i="1"/>
  <c r="O147" i="1"/>
  <c r="N147" i="1"/>
  <c r="M147" i="1"/>
  <c r="L147" i="1"/>
  <c r="K147" i="1"/>
  <c r="J147" i="1"/>
  <c r="I147" i="1"/>
  <c r="H147" i="1"/>
  <c r="G147" i="1"/>
  <c r="F147" i="1"/>
  <c r="E147" i="1"/>
  <c r="AS146" i="1" l="1"/>
  <c r="AS145" i="1"/>
  <c r="AS144" i="1"/>
  <c r="AS143" i="1"/>
  <c r="AS142" i="1"/>
  <c r="AS141" i="1"/>
  <c r="AS140" i="1"/>
  <c r="AS139" i="1"/>
  <c r="AS138" i="1"/>
  <c r="AS137" i="1"/>
  <c r="AS136" i="1"/>
  <c r="AS135" i="1"/>
  <c r="AS134" i="1"/>
  <c r="AS133" i="1"/>
  <c r="AS132" i="1"/>
  <c r="AS131" i="1"/>
  <c r="AS130" i="1"/>
  <c r="AS129" i="1"/>
  <c r="AS128" i="1"/>
  <c r="AS127" i="1"/>
  <c r="AS126" i="1"/>
  <c r="AS125" i="1"/>
  <c r="AS124" i="1"/>
  <c r="AS123" i="1"/>
  <c r="AS122" i="1"/>
  <c r="AS121" i="1"/>
  <c r="AS120" i="1"/>
  <c r="AS119" i="1"/>
  <c r="AS118" i="1"/>
  <c r="AS117" i="1"/>
  <c r="AS116" i="1"/>
  <c r="AS115" i="1"/>
  <c r="AS114" i="1"/>
  <c r="AS113" i="1"/>
  <c r="AS112" i="1"/>
  <c r="AS111" i="1"/>
  <c r="AS110" i="1"/>
  <c r="AS109" i="1"/>
  <c r="AS108" i="1"/>
  <c r="AS107" i="1"/>
  <c r="AS106" i="1"/>
  <c r="AS105" i="1"/>
  <c r="AS104" i="1"/>
  <c r="AS103" i="1"/>
  <c r="AS102" i="1"/>
  <c r="AS101" i="1"/>
  <c r="AS100" i="1"/>
  <c r="AS99" i="1"/>
  <c r="AS98" i="1"/>
  <c r="AS97" i="1"/>
  <c r="AS96" i="1"/>
  <c r="AS95" i="1"/>
  <c r="AS94" i="1"/>
  <c r="AS93" i="1"/>
  <c r="AS92" i="1"/>
  <c r="AS91" i="1"/>
  <c r="AS90" i="1"/>
  <c r="AS89" i="1"/>
  <c r="AS88" i="1"/>
  <c r="AS87" i="1"/>
  <c r="AS86" i="1"/>
  <c r="AS85" i="1"/>
  <c r="AS84" i="1"/>
  <c r="AS83" i="1"/>
  <c r="AS82" i="1"/>
  <c r="AS81" i="1"/>
  <c r="AS80" i="1"/>
  <c r="AS79" i="1"/>
  <c r="AS78" i="1"/>
  <c r="AS77" i="1"/>
  <c r="AS76" i="1"/>
  <c r="AS75"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4" i="1"/>
  <c r="AS43" i="1"/>
  <c r="AS42" i="1"/>
  <c r="AS41" i="1"/>
  <c r="AS40" i="1"/>
  <c r="AS39" i="1"/>
  <c r="AS38" i="1"/>
  <c r="AS37"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9" i="1"/>
  <c r="AS8" i="1"/>
  <c r="AS7" i="1"/>
  <c r="AS6" i="1"/>
  <c r="AI146" i="1"/>
  <c r="AI145" i="1"/>
  <c r="AI144" i="1"/>
  <c r="AI143" i="1"/>
  <c r="AI142" i="1"/>
  <c r="AI141" i="1"/>
  <c r="AI140" i="1"/>
  <c r="AI139" i="1"/>
  <c r="AI138" i="1"/>
  <c r="AI137" i="1"/>
  <c r="AI136" i="1"/>
  <c r="AI135" i="1"/>
  <c r="AI134" i="1"/>
  <c r="AI133" i="1"/>
  <c r="AI132" i="1"/>
  <c r="AI131" i="1"/>
  <c r="AI130" i="1"/>
  <c r="AI129" i="1"/>
  <c r="AI128" i="1"/>
  <c r="AI127" i="1"/>
  <c r="AI126" i="1"/>
  <c r="AI125" i="1"/>
  <c r="AI124" i="1"/>
  <c r="AI123" i="1"/>
  <c r="AI122" i="1"/>
  <c r="AI121" i="1"/>
  <c r="AI120" i="1"/>
  <c r="AI119" i="1"/>
  <c r="AI118" i="1"/>
  <c r="AI117" i="1"/>
  <c r="AI116" i="1"/>
  <c r="AI115" i="1"/>
  <c r="AI114" i="1"/>
  <c r="AI113" i="1"/>
  <c r="AI112" i="1"/>
  <c r="AI111" i="1"/>
  <c r="AI108" i="1"/>
  <c r="AI107" i="1"/>
  <c r="AI106" i="1"/>
  <c r="AI105" i="1"/>
  <c r="AI104" i="1"/>
  <c r="AI103" i="1"/>
  <c r="AI102" i="1"/>
  <c r="AI101" i="1"/>
  <c r="AI100" i="1"/>
  <c r="AI99" i="1"/>
  <c r="AI98" i="1"/>
  <c r="AI97" i="1"/>
  <c r="AI96" i="1"/>
  <c r="AI95" i="1"/>
  <c r="AI94" i="1"/>
  <c r="AI93" i="1"/>
  <c r="AI92" i="1"/>
  <c r="AI91" i="1"/>
  <c r="AI90" i="1"/>
  <c r="AI89" i="1"/>
  <c r="AI88" i="1"/>
  <c r="AI87" i="1"/>
  <c r="AI86" i="1"/>
  <c r="AI85" i="1"/>
  <c r="AI84" i="1"/>
  <c r="AI83" i="1"/>
  <c r="AI82" i="1"/>
  <c r="AI81" i="1"/>
  <c r="AI80" i="1"/>
  <c r="AI79" i="1"/>
  <c r="AI78" i="1"/>
  <c r="AI77" i="1"/>
  <c r="AI76" i="1"/>
  <c r="AI75" i="1"/>
  <c r="AI74" i="1"/>
  <c r="AI73" i="1"/>
  <c r="AI72" i="1"/>
  <c r="AI71" i="1"/>
  <c r="AI70" i="1"/>
  <c r="AI69" i="1"/>
  <c r="AI68" i="1"/>
  <c r="AI67" i="1"/>
  <c r="AI64" i="1"/>
  <c r="AI63" i="1"/>
  <c r="AI62" i="1"/>
  <c r="AI61" i="1"/>
  <c r="AI60" i="1"/>
  <c r="AI59" i="1"/>
  <c r="AI58" i="1"/>
  <c r="AI57" i="1"/>
  <c r="AI56" i="1"/>
  <c r="AI55" i="1"/>
  <c r="AI54" i="1"/>
  <c r="AI53" i="1"/>
  <c r="AI52" i="1"/>
  <c r="AI51" i="1"/>
  <c r="AI50" i="1"/>
  <c r="AI49" i="1"/>
  <c r="AI48" i="1"/>
  <c r="AI47" i="1"/>
  <c r="AI46" i="1"/>
  <c r="AI45" i="1"/>
  <c r="AI44" i="1"/>
  <c r="AI43" i="1"/>
  <c r="AI42" i="1"/>
  <c r="AI41" i="1"/>
  <c r="AI40" i="1"/>
  <c r="AI38" i="1"/>
  <c r="AI37" i="1"/>
  <c r="AI36" i="1"/>
  <c r="AI35" i="1"/>
  <c r="AI34" i="1"/>
  <c r="AI33" i="1"/>
  <c r="AI32" i="1"/>
  <c r="AI31" i="1"/>
  <c r="AI30" i="1"/>
  <c r="AI29" i="1"/>
  <c r="AI28" i="1"/>
  <c r="AI27" i="1"/>
  <c r="AI26" i="1"/>
  <c r="AI25" i="1"/>
  <c r="AI24" i="1"/>
  <c r="AI23" i="1"/>
  <c r="AI22" i="1"/>
  <c r="AI21" i="1"/>
  <c r="AI20" i="1"/>
  <c r="AI19" i="1"/>
  <c r="AI18" i="1"/>
  <c r="AI17" i="1"/>
  <c r="AI16" i="1"/>
  <c r="AI15" i="1"/>
  <c r="AI14" i="1"/>
  <c r="AI13" i="1"/>
  <c r="AI12" i="1"/>
  <c r="AI11" i="1"/>
  <c r="AI10" i="1"/>
  <c r="AI8" i="1"/>
  <c r="AI7" i="1"/>
  <c r="AI6" i="1"/>
  <c r="V146" i="1"/>
  <c r="U146" i="1"/>
  <c r="V145" i="1"/>
  <c r="U145" i="1"/>
  <c r="V144" i="1"/>
  <c r="U144" i="1"/>
  <c r="V143" i="1"/>
  <c r="U143" i="1"/>
  <c r="V142" i="1"/>
  <c r="U142" i="1"/>
  <c r="V141" i="1"/>
  <c r="U141" i="1"/>
  <c r="V140" i="1"/>
  <c r="U140" i="1"/>
  <c r="V139" i="1"/>
  <c r="U139" i="1"/>
  <c r="V138" i="1"/>
  <c r="U138" i="1"/>
  <c r="V137" i="1"/>
  <c r="U137" i="1"/>
  <c r="V136" i="1"/>
  <c r="U136" i="1"/>
  <c r="V135" i="1"/>
  <c r="U135" i="1"/>
  <c r="V134" i="1"/>
  <c r="U134" i="1"/>
  <c r="V133" i="1"/>
  <c r="U133" i="1"/>
  <c r="V132" i="1"/>
  <c r="U132" i="1"/>
  <c r="V131" i="1"/>
  <c r="U131" i="1"/>
  <c r="V130" i="1"/>
  <c r="U130" i="1"/>
  <c r="V129" i="1"/>
  <c r="U129" i="1"/>
  <c r="V128" i="1"/>
  <c r="U128" i="1"/>
  <c r="V127" i="1"/>
  <c r="U127" i="1"/>
  <c r="V126" i="1"/>
  <c r="U126" i="1"/>
  <c r="V125" i="1"/>
  <c r="U125" i="1"/>
  <c r="V124" i="1"/>
  <c r="U124" i="1"/>
  <c r="V123" i="1"/>
  <c r="U123" i="1"/>
  <c r="V122" i="1"/>
  <c r="U122" i="1"/>
  <c r="V121" i="1"/>
  <c r="U121" i="1"/>
  <c r="V120" i="1"/>
  <c r="U120" i="1"/>
  <c r="V119" i="1"/>
  <c r="U119" i="1"/>
  <c r="V118" i="1"/>
  <c r="U118" i="1"/>
  <c r="V117" i="1"/>
  <c r="U117" i="1"/>
  <c r="V116" i="1"/>
  <c r="U116" i="1"/>
  <c r="V115" i="1"/>
  <c r="U115" i="1"/>
  <c r="V114" i="1"/>
  <c r="U114" i="1"/>
  <c r="V113" i="1"/>
  <c r="U113" i="1"/>
  <c r="V112" i="1"/>
  <c r="U112" i="1"/>
  <c r="V111" i="1"/>
  <c r="U111" i="1"/>
  <c r="V110" i="1"/>
  <c r="U110" i="1"/>
  <c r="V109" i="1"/>
  <c r="U109" i="1"/>
  <c r="V108" i="1"/>
  <c r="U108" i="1"/>
  <c r="V107" i="1"/>
  <c r="U107" i="1"/>
  <c r="V106" i="1"/>
  <c r="U106" i="1"/>
  <c r="V105" i="1"/>
  <c r="U105" i="1"/>
  <c r="V104" i="1"/>
  <c r="U104" i="1"/>
  <c r="V103" i="1"/>
  <c r="U103" i="1"/>
  <c r="V102" i="1"/>
  <c r="U102" i="1"/>
  <c r="V101" i="1"/>
  <c r="U101" i="1"/>
  <c r="V100" i="1"/>
  <c r="U100" i="1"/>
  <c r="V99" i="1"/>
  <c r="U99" i="1"/>
  <c r="V98" i="1"/>
  <c r="U98" i="1"/>
  <c r="V97" i="1"/>
  <c r="U97" i="1"/>
  <c r="V96" i="1"/>
  <c r="U96" i="1"/>
  <c r="V95" i="1"/>
  <c r="U95" i="1"/>
  <c r="V94" i="1"/>
  <c r="U94" i="1"/>
  <c r="V93" i="1"/>
  <c r="U93" i="1"/>
  <c r="V92" i="1"/>
  <c r="U92" i="1"/>
  <c r="V91" i="1"/>
  <c r="U91" i="1"/>
  <c r="V90" i="1"/>
  <c r="U90" i="1"/>
  <c r="V89" i="1"/>
  <c r="U89" i="1"/>
  <c r="V88" i="1"/>
  <c r="U88" i="1"/>
  <c r="V87" i="1"/>
  <c r="U87" i="1"/>
  <c r="V86" i="1"/>
  <c r="U86" i="1"/>
  <c r="V85" i="1"/>
  <c r="U85" i="1"/>
  <c r="V84" i="1"/>
  <c r="U84" i="1"/>
  <c r="V83" i="1"/>
  <c r="U83" i="1"/>
  <c r="V82" i="1"/>
  <c r="U82" i="1"/>
  <c r="V81" i="1"/>
  <c r="U81" i="1"/>
  <c r="V80" i="1"/>
  <c r="U80" i="1"/>
  <c r="V79" i="1"/>
  <c r="U79" i="1"/>
  <c r="V78" i="1"/>
  <c r="U78" i="1"/>
  <c r="V77" i="1"/>
  <c r="U77" i="1"/>
  <c r="V76" i="1"/>
  <c r="U76" i="1"/>
  <c r="V75" i="1"/>
  <c r="U75" i="1"/>
  <c r="V74" i="1"/>
  <c r="U74" i="1"/>
  <c r="V73" i="1"/>
  <c r="U73" i="1"/>
  <c r="V72" i="1"/>
  <c r="U72" i="1"/>
  <c r="V71" i="1"/>
  <c r="U71" i="1"/>
  <c r="V70" i="1"/>
  <c r="U70" i="1"/>
  <c r="V69" i="1"/>
  <c r="U69" i="1"/>
  <c r="V68" i="1"/>
  <c r="U68" i="1"/>
  <c r="V67" i="1"/>
  <c r="U67" i="1"/>
  <c r="V66" i="1"/>
  <c r="U66" i="1"/>
  <c r="V65" i="1"/>
  <c r="U65" i="1"/>
  <c r="V64" i="1"/>
  <c r="U64" i="1"/>
  <c r="V63" i="1"/>
  <c r="U63" i="1"/>
  <c r="V62" i="1"/>
  <c r="U62" i="1"/>
  <c r="V61" i="1"/>
  <c r="U61" i="1"/>
  <c r="V60" i="1"/>
  <c r="U60" i="1"/>
  <c r="V59" i="1"/>
  <c r="U59" i="1"/>
  <c r="V58" i="1"/>
  <c r="U58" i="1"/>
  <c r="V57" i="1"/>
  <c r="U57" i="1"/>
  <c r="V56" i="1"/>
  <c r="U56" i="1"/>
  <c r="V55" i="1"/>
  <c r="U55" i="1"/>
  <c r="V54" i="1"/>
  <c r="U54" i="1"/>
  <c r="V53" i="1"/>
  <c r="U53" i="1"/>
  <c r="V52" i="1"/>
  <c r="U52" i="1"/>
  <c r="V51" i="1"/>
  <c r="U51" i="1"/>
  <c r="V50" i="1"/>
  <c r="U50" i="1"/>
  <c r="V49" i="1"/>
  <c r="U49" i="1"/>
  <c r="V48" i="1"/>
  <c r="U48" i="1"/>
  <c r="V47" i="1"/>
  <c r="U47" i="1"/>
  <c r="V46" i="1"/>
  <c r="U46" i="1"/>
  <c r="V44" i="1"/>
  <c r="U44" i="1"/>
  <c r="V43" i="1"/>
  <c r="U43" i="1"/>
  <c r="V42" i="1"/>
  <c r="U42" i="1"/>
  <c r="V41" i="1"/>
  <c r="U41" i="1"/>
  <c r="V40" i="1"/>
  <c r="U40" i="1"/>
  <c r="V39" i="1"/>
  <c r="U39" i="1"/>
  <c r="V38" i="1"/>
  <c r="U38" i="1"/>
  <c r="V37" i="1"/>
  <c r="U37" i="1"/>
  <c r="V35" i="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V18" i="1"/>
  <c r="U18" i="1"/>
  <c r="V17" i="1"/>
  <c r="U17" i="1"/>
  <c r="V16" i="1"/>
  <c r="U16" i="1"/>
  <c r="V15" i="1"/>
  <c r="U15" i="1"/>
  <c r="V14" i="1"/>
  <c r="U14" i="1"/>
  <c r="V13" i="1"/>
  <c r="U13" i="1"/>
  <c r="V12" i="1"/>
  <c r="U12" i="1"/>
  <c r="V11" i="1"/>
  <c r="U11" i="1"/>
  <c r="V10" i="1"/>
  <c r="U10" i="1"/>
  <c r="V9" i="1"/>
  <c r="U9" i="1"/>
  <c r="V8" i="1"/>
  <c r="U8" i="1"/>
  <c r="V7" i="1"/>
  <c r="U7" i="1"/>
  <c r="V6" i="1"/>
  <c r="U6" i="1"/>
  <c r="P146" i="1"/>
  <c r="T146" i="1" s="1"/>
  <c r="P145" i="1"/>
  <c r="T145" i="1" s="1"/>
  <c r="P144" i="1"/>
  <c r="T144" i="1" s="1"/>
  <c r="P143" i="1"/>
  <c r="T143" i="1" s="1"/>
  <c r="P142" i="1"/>
  <c r="T142" i="1" s="1"/>
  <c r="P141" i="1"/>
  <c r="T141" i="1" s="1"/>
  <c r="P140" i="1"/>
  <c r="T140" i="1" s="1"/>
  <c r="P139" i="1"/>
  <c r="T139" i="1" s="1"/>
  <c r="P138" i="1"/>
  <c r="T138" i="1" s="1"/>
  <c r="P137" i="1"/>
  <c r="T137" i="1" s="1"/>
  <c r="P136" i="1"/>
  <c r="T136" i="1" s="1"/>
  <c r="P135" i="1"/>
  <c r="T135" i="1" s="1"/>
  <c r="P134" i="1"/>
  <c r="T134" i="1" s="1"/>
  <c r="P133" i="1"/>
  <c r="T133" i="1" s="1"/>
  <c r="P132" i="1"/>
  <c r="T132" i="1" s="1"/>
  <c r="P131" i="1"/>
  <c r="T131" i="1" s="1"/>
  <c r="P130" i="1"/>
  <c r="T130" i="1" s="1"/>
  <c r="P129" i="1"/>
  <c r="T129" i="1" s="1"/>
  <c r="P128" i="1"/>
  <c r="T128" i="1" s="1"/>
  <c r="P127" i="1"/>
  <c r="T127" i="1" s="1"/>
  <c r="P126" i="1"/>
  <c r="T126" i="1" s="1"/>
  <c r="P125" i="1"/>
  <c r="T125" i="1" s="1"/>
  <c r="P124" i="1"/>
  <c r="T124" i="1" s="1"/>
  <c r="P123" i="1"/>
  <c r="T123" i="1" s="1"/>
  <c r="P122" i="1"/>
  <c r="T122" i="1" s="1"/>
  <c r="P121" i="1"/>
  <c r="T121" i="1" s="1"/>
  <c r="P120" i="1"/>
  <c r="T120" i="1" s="1"/>
  <c r="P119" i="1"/>
  <c r="T119" i="1" s="1"/>
  <c r="P118" i="1"/>
  <c r="T118" i="1" s="1"/>
  <c r="P117" i="1"/>
  <c r="T117" i="1" s="1"/>
  <c r="P116" i="1"/>
  <c r="T116" i="1" s="1"/>
  <c r="P115" i="1"/>
  <c r="T115" i="1" s="1"/>
  <c r="P114" i="1"/>
  <c r="T114" i="1" s="1"/>
  <c r="P113" i="1"/>
  <c r="T113" i="1" s="1"/>
  <c r="P112" i="1"/>
  <c r="T112" i="1" s="1"/>
  <c r="P111" i="1"/>
  <c r="T111" i="1" s="1"/>
  <c r="P110" i="1"/>
  <c r="T110" i="1" s="1"/>
  <c r="P109" i="1"/>
  <c r="T109" i="1" s="1"/>
  <c r="P108" i="1"/>
  <c r="T108" i="1" s="1"/>
  <c r="P107" i="1"/>
  <c r="T107" i="1" s="1"/>
  <c r="P106" i="1"/>
  <c r="T106" i="1" s="1"/>
  <c r="P105" i="1"/>
  <c r="T105" i="1" s="1"/>
  <c r="P104" i="1"/>
  <c r="T104" i="1" s="1"/>
  <c r="P103" i="1"/>
  <c r="T103" i="1" s="1"/>
  <c r="P102" i="1"/>
  <c r="T102" i="1" s="1"/>
  <c r="P101" i="1"/>
  <c r="T101" i="1" s="1"/>
  <c r="P100" i="1"/>
  <c r="T100" i="1" s="1"/>
  <c r="P99" i="1"/>
  <c r="T99" i="1" s="1"/>
  <c r="P98" i="1"/>
  <c r="T98" i="1" s="1"/>
  <c r="P97" i="1"/>
  <c r="T97" i="1" s="1"/>
  <c r="P96" i="1"/>
  <c r="T96" i="1" s="1"/>
  <c r="P95" i="1"/>
  <c r="T95" i="1" s="1"/>
  <c r="P94" i="1"/>
  <c r="T94" i="1" s="1"/>
  <c r="P93" i="1"/>
  <c r="T93" i="1" s="1"/>
  <c r="P92" i="1"/>
  <c r="T92" i="1" s="1"/>
  <c r="P91" i="1"/>
  <c r="T91" i="1" s="1"/>
  <c r="T90" i="1"/>
  <c r="P89" i="1"/>
  <c r="T89" i="1" s="1"/>
  <c r="P88" i="1"/>
  <c r="T88" i="1" s="1"/>
  <c r="P87" i="1"/>
  <c r="T87" i="1" s="1"/>
  <c r="P86" i="1"/>
  <c r="T86" i="1" s="1"/>
  <c r="P85" i="1"/>
  <c r="T85" i="1" s="1"/>
  <c r="P84" i="1"/>
  <c r="T84" i="1" s="1"/>
  <c r="P83" i="1"/>
  <c r="T83" i="1" s="1"/>
  <c r="P82" i="1"/>
  <c r="T82" i="1" s="1"/>
  <c r="P81" i="1"/>
  <c r="T81" i="1" s="1"/>
  <c r="P80" i="1"/>
  <c r="T80" i="1" s="1"/>
  <c r="P79" i="1"/>
  <c r="T79" i="1" s="1"/>
  <c r="P78" i="1"/>
  <c r="T78" i="1" s="1"/>
  <c r="P77" i="1"/>
  <c r="T77" i="1" s="1"/>
  <c r="P76" i="1"/>
  <c r="T76" i="1" s="1"/>
  <c r="P75" i="1"/>
  <c r="T75" i="1" s="1"/>
  <c r="P74" i="1"/>
  <c r="T74" i="1" s="1"/>
  <c r="P73" i="1"/>
  <c r="T73" i="1" s="1"/>
  <c r="P72" i="1"/>
  <c r="T72" i="1" s="1"/>
  <c r="P71" i="1"/>
  <c r="T71" i="1" s="1"/>
  <c r="P70" i="1"/>
  <c r="T70" i="1" s="1"/>
  <c r="P69" i="1"/>
  <c r="T69" i="1" s="1"/>
  <c r="P68" i="1"/>
  <c r="T68" i="1" s="1"/>
  <c r="P67" i="1"/>
  <c r="T67" i="1" s="1"/>
  <c r="P66" i="1"/>
  <c r="T66" i="1" s="1"/>
  <c r="P65" i="1"/>
  <c r="T65" i="1" s="1"/>
  <c r="P64" i="1"/>
  <c r="T64" i="1" s="1"/>
  <c r="P63" i="1"/>
  <c r="T63" i="1" s="1"/>
  <c r="P62" i="1"/>
  <c r="T62" i="1" s="1"/>
  <c r="P61" i="1"/>
  <c r="T61" i="1" s="1"/>
  <c r="P60" i="1"/>
  <c r="T60" i="1" s="1"/>
  <c r="P59" i="1"/>
  <c r="T59" i="1" s="1"/>
  <c r="P58" i="1"/>
  <c r="T58" i="1" s="1"/>
  <c r="P57" i="1"/>
  <c r="P56" i="1"/>
  <c r="T56" i="1" s="1"/>
  <c r="P55" i="1"/>
  <c r="T55" i="1" s="1"/>
  <c r="P54" i="1"/>
  <c r="T54" i="1" s="1"/>
  <c r="P53" i="1"/>
  <c r="T53" i="1" s="1"/>
  <c r="P52" i="1"/>
  <c r="T52" i="1" s="1"/>
  <c r="P51" i="1"/>
  <c r="T51" i="1" s="1"/>
  <c r="P50" i="1"/>
  <c r="T50" i="1" s="1"/>
  <c r="P49" i="1"/>
  <c r="T49" i="1" s="1"/>
  <c r="P48" i="1"/>
  <c r="T48" i="1" s="1"/>
  <c r="P47" i="1"/>
  <c r="T47" i="1" s="1"/>
  <c r="P46" i="1"/>
  <c r="T46" i="1" s="1"/>
  <c r="P45" i="1"/>
  <c r="P44" i="1"/>
  <c r="T44" i="1" s="1"/>
  <c r="P43" i="1"/>
  <c r="T43" i="1" s="1"/>
  <c r="P42" i="1"/>
  <c r="T42" i="1" s="1"/>
  <c r="P41" i="1"/>
  <c r="T41" i="1" s="1"/>
  <c r="P40" i="1"/>
  <c r="T40" i="1" s="1"/>
  <c r="P39" i="1"/>
  <c r="T39" i="1" s="1"/>
  <c r="P38" i="1"/>
  <c r="T38" i="1" s="1"/>
  <c r="P37" i="1"/>
  <c r="T37" i="1" s="1"/>
  <c r="P36" i="1"/>
  <c r="T35" i="1"/>
  <c r="P34" i="1"/>
  <c r="T34" i="1" s="1"/>
  <c r="P33" i="1"/>
  <c r="T33" i="1" s="1"/>
  <c r="P32" i="1"/>
  <c r="T32" i="1" s="1"/>
  <c r="P31" i="1"/>
  <c r="T31" i="1" s="1"/>
  <c r="P30" i="1"/>
  <c r="T30" i="1" s="1"/>
  <c r="P29" i="1"/>
  <c r="T29" i="1" s="1"/>
  <c r="P28" i="1"/>
  <c r="T28" i="1" s="1"/>
  <c r="P27" i="1"/>
  <c r="T27" i="1" s="1"/>
  <c r="P26" i="1"/>
  <c r="T26" i="1" s="1"/>
  <c r="P25" i="1"/>
  <c r="T25" i="1" s="1"/>
  <c r="P24" i="1"/>
  <c r="T24" i="1" s="1"/>
  <c r="P23" i="1"/>
  <c r="T23" i="1" s="1"/>
  <c r="P22" i="1"/>
  <c r="T22" i="1" s="1"/>
  <c r="P21" i="1"/>
  <c r="T21" i="1" s="1"/>
  <c r="P20" i="1"/>
  <c r="T20" i="1" s="1"/>
  <c r="P19" i="1"/>
  <c r="T19" i="1" s="1"/>
  <c r="P18" i="1"/>
  <c r="T18" i="1" s="1"/>
  <c r="P17" i="1"/>
  <c r="T17" i="1" s="1"/>
  <c r="P16" i="1"/>
  <c r="T16" i="1" s="1"/>
  <c r="P15" i="1"/>
  <c r="T15" i="1" s="1"/>
  <c r="P14" i="1"/>
  <c r="T14" i="1" s="1"/>
  <c r="P13" i="1"/>
  <c r="T13" i="1" s="1"/>
  <c r="P12" i="1"/>
  <c r="T12" i="1" s="1"/>
  <c r="P11" i="1"/>
  <c r="T11" i="1" s="1"/>
  <c r="P10" i="1"/>
  <c r="T10" i="1" s="1"/>
  <c r="P9" i="1"/>
  <c r="T9" i="1" s="1"/>
  <c r="P8" i="1"/>
  <c r="T8" i="1" s="1"/>
  <c r="P7" i="1"/>
  <c r="T7" i="1" s="1"/>
  <c r="Z9" i="1" l="1"/>
  <c r="Z65" i="1"/>
  <c r="Z113" i="1"/>
  <c r="Z10" i="1"/>
  <c r="Z18" i="1"/>
  <c r="Z26" i="1"/>
  <c r="Z34" i="1"/>
  <c r="Z42" i="1"/>
  <c r="Z50" i="1"/>
  <c r="Z58" i="1"/>
  <c r="Z66" i="1"/>
  <c r="Z74" i="1"/>
  <c r="Z82" i="1"/>
  <c r="Z90" i="1"/>
  <c r="Z98" i="1"/>
  <c r="Z106" i="1"/>
  <c r="Z114" i="1"/>
  <c r="Z122" i="1"/>
  <c r="Z130" i="1"/>
  <c r="Z138" i="1"/>
  <c r="Z146" i="1"/>
  <c r="Z17" i="1"/>
  <c r="Z73" i="1"/>
  <c r="Z105" i="1"/>
  <c r="Z35" i="1"/>
  <c r="Z67" i="1"/>
  <c r="Z99" i="1"/>
  <c r="Z131" i="1"/>
  <c r="Z139" i="1"/>
  <c r="Z41" i="1"/>
  <c r="Z89" i="1"/>
  <c r="AJ89" i="1" s="1"/>
  <c r="Z129" i="1"/>
  <c r="Z19" i="1"/>
  <c r="Z75" i="1"/>
  <c r="Z123" i="1"/>
  <c r="Z12" i="1"/>
  <c r="Z20" i="1"/>
  <c r="Z28" i="1"/>
  <c r="Z44" i="1"/>
  <c r="Z52" i="1"/>
  <c r="Z60" i="1"/>
  <c r="Z68" i="1"/>
  <c r="Z76" i="1"/>
  <c r="Z84" i="1"/>
  <c r="Z92" i="1"/>
  <c r="Z100" i="1"/>
  <c r="Z108" i="1"/>
  <c r="Z116" i="1"/>
  <c r="Z124" i="1"/>
  <c r="Z132" i="1"/>
  <c r="Z140" i="1"/>
  <c r="Z115" i="1"/>
  <c r="Z13" i="1"/>
  <c r="Z21" i="1"/>
  <c r="Z29" i="1"/>
  <c r="Z37" i="1"/>
  <c r="Z53" i="1"/>
  <c r="Z61" i="1"/>
  <c r="Z69" i="1"/>
  <c r="Z77" i="1"/>
  <c r="Z85" i="1"/>
  <c r="Z93" i="1"/>
  <c r="Z101" i="1"/>
  <c r="Z109" i="1"/>
  <c r="Z117" i="1"/>
  <c r="Z125" i="1"/>
  <c r="Z133" i="1"/>
  <c r="Z141" i="1"/>
  <c r="Z49" i="1"/>
  <c r="Z121" i="1"/>
  <c r="Z27" i="1"/>
  <c r="Z59" i="1"/>
  <c r="Z107" i="1"/>
  <c r="Z14" i="1"/>
  <c r="Z22" i="1"/>
  <c r="Z30" i="1"/>
  <c r="Z38" i="1"/>
  <c r="Z46" i="1"/>
  <c r="Z54" i="1"/>
  <c r="Z62" i="1"/>
  <c r="Z70" i="1"/>
  <c r="Z78" i="1"/>
  <c r="Z86" i="1"/>
  <c r="Z94" i="1"/>
  <c r="Z102" i="1"/>
  <c r="Z110" i="1"/>
  <c r="Z118" i="1"/>
  <c r="Z126" i="1"/>
  <c r="Z134" i="1"/>
  <c r="Z142" i="1"/>
  <c r="Z33" i="1"/>
  <c r="Z97" i="1"/>
  <c r="Z145" i="1"/>
  <c r="Z43" i="1"/>
  <c r="Z91" i="1"/>
  <c r="Z7" i="1"/>
  <c r="Z15" i="1"/>
  <c r="Z23" i="1"/>
  <c r="Z31" i="1"/>
  <c r="Z39" i="1"/>
  <c r="Z47" i="1"/>
  <c r="Z55" i="1"/>
  <c r="Z63" i="1"/>
  <c r="Z71" i="1"/>
  <c r="Z79" i="1"/>
  <c r="Z87" i="1"/>
  <c r="Z95" i="1"/>
  <c r="Z103" i="1"/>
  <c r="Z111" i="1"/>
  <c r="Z119" i="1"/>
  <c r="Z127" i="1"/>
  <c r="Z135" i="1"/>
  <c r="Z143" i="1"/>
  <c r="Z25" i="1"/>
  <c r="Z81" i="1"/>
  <c r="Z137" i="1"/>
  <c r="Z11" i="1"/>
  <c r="Z51" i="1"/>
  <c r="Z83" i="1"/>
  <c r="Z8" i="1"/>
  <c r="Z16" i="1"/>
  <c r="Z24" i="1"/>
  <c r="Z32" i="1"/>
  <c r="Z40" i="1"/>
  <c r="AJ39" i="1" s="1"/>
  <c r="AK39" i="1" s="1"/>
  <c r="AL39" i="1" s="1"/>
  <c r="Z48" i="1"/>
  <c r="Z56" i="1"/>
  <c r="Z64" i="1"/>
  <c r="Z72" i="1"/>
  <c r="Z80" i="1"/>
  <c r="Z88" i="1"/>
  <c r="Z96" i="1"/>
  <c r="Z104" i="1"/>
  <c r="Z112" i="1"/>
  <c r="Z120" i="1"/>
  <c r="Z128" i="1"/>
  <c r="Z136" i="1"/>
  <c r="Z144" i="1"/>
  <c r="T57" i="1"/>
  <c r="Q57" i="1"/>
  <c r="T6" i="1"/>
  <c r="P150" i="1"/>
  <c r="W8" i="1"/>
  <c r="AA8" i="1" s="1"/>
  <c r="W10" i="1"/>
  <c r="AA10" i="1" s="1"/>
  <c r="W14" i="1"/>
  <c r="AA14" i="1" s="1"/>
  <c r="W24" i="1"/>
  <c r="AA24" i="1" s="1"/>
  <c r="W26" i="1"/>
  <c r="AA26" i="1" s="1"/>
  <c r="W30" i="1"/>
  <c r="AA30" i="1" s="1"/>
  <c r="W40" i="1"/>
  <c r="AA40" i="1" s="1"/>
  <c r="W42" i="1"/>
  <c r="AA42" i="1" s="1"/>
  <c r="W46" i="1"/>
  <c r="AU46" i="1" s="1"/>
  <c r="W56" i="1"/>
  <c r="AA56" i="1" s="1"/>
  <c r="W58" i="1"/>
  <c r="AA58" i="1" s="1"/>
  <c r="W62" i="1"/>
  <c r="AA62" i="1" s="1"/>
  <c r="W72" i="1"/>
  <c r="AA72" i="1" s="1"/>
  <c r="W74" i="1"/>
  <c r="AA74" i="1" s="1"/>
  <c r="W78" i="1"/>
  <c r="AA78" i="1" s="1"/>
  <c r="W88" i="1"/>
  <c r="AA88" i="1" s="1"/>
  <c r="W90" i="1"/>
  <c r="AA90" i="1" s="1"/>
  <c r="W94" i="1"/>
  <c r="AA94" i="1" s="1"/>
  <c r="W108" i="1"/>
  <c r="AA108" i="1" s="1"/>
  <c r="W110" i="1"/>
  <c r="AA110" i="1" s="1"/>
  <c r="W112" i="1"/>
  <c r="AA112" i="1" s="1"/>
  <c r="W114" i="1"/>
  <c r="AA114" i="1" s="1"/>
  <c r="W116" i="1"/>
  <c r="AA116" i="1" s="1"/>
  <c r="W118" i="1"/>
  <c r="AA118" i="1" s="1"/>
  <c r="W124" i="1"/>
  <c r="AA124" i="1" s="1"/>
  <c r="W126" i="1"/>
  <c r="AA126" i="1" s="1"/>
  <c r="W128" i="1"/>
  <c r="AA128" i="1" s="1"/>
  <c r="W130" i="1"/>
  <c r="AA130" i="1" s="1"/>
  <c r="W132" i="1"/>
  <c r="AA132" i="1" s="1"/>
  <c r="W134" i="1"/>
  <c r="AA134" i="1" s="1"/>
  <c r="W140" i="1"/>
  <c r="AA140" i="1" s="1"/>
  <c r="W142" i="1"/>
  <c r="AA142" i="1" s="1"/>
  <c r="W144" i="1"/>
  <c r="AA144" i="1" s="1"/>
  <c r="W146" i="1"/>
  <c r="AA146" i="1" s="1"/>
  <c r="W15" i="1"/>
  <c r="AA15" i="1" s="1"/>
  <c r="W17" i="1"/>
  <c r="AA17" i="1" s="1"/>
  <c r="W23" i="1"/>
  <c r="AA23" i="1" s="1"/>
  <c r="W31" i="1"/>
  <c r="AA31" i="1" s="1"/>
  <c r="W47" i="1"/>
  <c r="AA47" i="1" s="1"/>
  <c r="W49" i="1"/>
  <c r="AA49" i="1" s="1"/>
  <c r="W55" i="1"/>
  <c r="AA55" i="1" s="1"/>
  <c r="W63" i="1"/>
  <c r="AA63" i="1" s="1"/>
  <c r="W65" i="1"/>
  <c r="AA65" i="1" s="1"/>
  <c r="W79" i="1"/>
  <c r="AA79" i="1" s="1"/>
  <c r="W81" i="1"/>
  <c r="AA81" i="1" s="1"/>
  <c r="W87" i="1"/>
  <c r="AA87" i="1" s="1"/>
  <c r="W95" i="1"/>
  <c r="AA95" i="1" s="1"/>
  <c r="W97" i="1"/>
  <c r="AA97" i="1" s="1"/>
  <c r="W135" i="1"/>
  <c r="AA135" i="1" s="1"/>
  <c r="W139" i="1"/>
  <c r="AA139" i="1" s="1"/>
  <c r="W11" i="1"/>
  <c r="AA11" i="1" s="1"/>
  <c r="W43" i="1"/>
  <c r="AA43" i="1" s="1"/>
  <c r="W59" i="1"/>
  <c r="AA59" i="1" s="1"/>
  <c r="W61" i="1"/>
  <c r="AA61" i="1" s="1"/>
  <c r="W75" i="1"/>
  <c r="AA75" i="1" s="1"/>
  <c r="W6" i="1"/>
  <c r="W20" i="1"/>
  <c r="AA20" i="1" s="1"/>
  <c r="W22" i="1"/>
  <c r="AA22" i="1" s="1"/>
  <c r="W38" i="1"/>
  <c r="AA38" i="1" s="1"/>
  <c r="W52" i="1"/>
  <c r="AA52" i="1" s="1"/>
  <c r="W54" i="1"/>
  <c r="AA54" i="1" s="1"/>
  <c r="W68" i="1"/>
  <c r="AA68" i="1" s="1"/>
  <c r="W70" i="1"/>
  <c r="AA70" i="1" s="1"/>
  <c r="W84" i="1"/>
  <c r="AA84" i="1" s="1"/>
  <c r="W86" i="1"/>
  <c r="AA86" i="1" s="1"/>
  <c r="W100" i="1"/>
  <c r="AA100" i="1" s="1"/>
  <c r="W7" i="1"/>
  <c r="AA7" i="1" s="1"/>
  <c r="W33" i="1"/>
  <c r="AA33" i="1" s="1"/>
  <c r="W39" i="1"/>
  <c r="AA39" i="1" s="1"/>
  <c r="W71" i="1"/>
  <c r="AA71" i="1" s="1"/>
  <c r="W13" i="1"/>
  <c r="AA13" i="1" s="1"/>
  <c r="W27" i="1"/>
  <c r="AA27" i="1" s="1"/>
  <c r="W29" i="1"/>
  <c r="AA29" i="1" s="1"/>
  <c r="W77" i="1"/>
  <c r="AA77" i="1" s="1"/>
  <c r="W91" i="1"/>
  <c r="AA91" i="1" s="1"/>
  <c r="W93" i="1"/>
  <c r="AA93" i="1" s="1"/>
  <c r="W103" i="1"/>
  <c r="AA103" i="1" s="1"/>
  <c r="W107" i="1"/>
  <c r="AA107" i="1" s="1"/>
  <c r="W115" i="1"/>
  <c r="AA115" i="1" s="1"/>
  <c r="W12" i="1"/>
  <c r="AA12" i="1" s="1"/>
  <c r="W19" i="1"/>
  <c r="AA19" i="1" s="1"/>
  <c r="W35" i="1"/>
  <c r="AU35" i="1" s="1"/>
  <c r="W44" i="1"/>
  <c r="AA44" i="1" s="1"/>
  <c r="W51" i="1"/>
  <c r="AA51" i="1" s="1"/>
  <c r="W53" i="1"/>
  <c r="AA53" i="1" s="1"/>
  <c r="W60" i="1"/>
  <c r="AA60" i="1" s="1"/>
  <c r="W67" i="1"/>
  <c r="AA67" i="1" s="1"/>
  <c r="W69" i="1"/>
  <c r="AA69" i="1" s="1"/>
  <c r="W76" i="1"/>
  <c r="AA76" i="1" s="1"/>
  <c r="W83" i="1"/>
  <c r="AA83" i="1" s="1"/>
  <c r="W85" i="1"/>
  <c r="AA85" i="1" s="1"/>
  <c r="W92" i="1"/>
  <c r="AA92" i="1" s="1"/>
  <c r="W99" i="1"/>
  <c r="AA99" i="1" s="1"/>
  <c r="W101" i="1"/>
  <c r="AA101" i="1" s="1"/>
  <c r="W21" i="1"/>
  <c r="AA21" i="1" s="1"/>
  <c r="W28" i="1"/>
  <c r="AA28" i="1" s="1"/>
  <c r="W37" i="1"/>
  <c r="AA37" i="1" s="1"/>
  <c r="W9" i="1"/>
  <c r="AA9" i="1" s="1"/>
  <c r="W16" i="1"/>
  <c r="AA16" i="1" s="1"/>
  <c r="W18" i="1"/>
  <c r="AA18" i="1" s="1"/>
  <c r="W25" i="1"/>
  <c r="AA25" i="1" s="1"/>
  <c r="W32" i="1"/>
  <c r="AA32" i="1" s="1"/>
  <c r="W34" i="1"/>
  <c r="AA34" i="1" s="1"/>
  <c r="W41" i="1"/>
  <c r="AA41" i="1" s="1"/>
  <c r="W48" i="1"/>
  <c r="AA48" i="1" s="1"/>
  <c r="W50" i="1"/>
  <c r="AA50" i="1" s="1"/>
  <c r="W57" i="1"/>
  <c r="W64" i="1"/>
  <c r="AA64" i="1" s="1"/>
  <c r="W66" i="1"/>
  <c r="AA66" i="1" s="1"/>
  <c r="W73" i="1"/>
  <c r="AA73" i="1" s="1"/>
  <c r="W80" i="1"/>
  <c r="AA80" i="1" s="1"/>
  <c r="W82" i="1"/>
  <c r="AA82" i="1" s="1"/>
  <c r="W89" i="1"/>
  <c r="AA89" i="1" s="1"/>
  <c r="W96" i="1"/>
  <c r="AA96" i="1" s="1"/>
  <c r="W98" i="1"/>
  <c r="AA98" i="1" s="1"/>
  <c r="W102" i="1"/>
  <c r="AA102" i="1" s="1"/>
  <c r="W119" i="1"/>
  <c r="AA119" i="1" s="1"/>
  <c r="W123" i="1"/>
  <c r="AA123" i="1" s="1"/>
  <c r="W131" i="1"/>
  <c r="AA131" i="1" s="1"/>
  <c r="W104" i="1"/>
  <c r="AA104" i="1" s="1"/>
  <c r="W106" i="1"/>
  <c r="AA106" i="1" s="1"/>
  <c r="W111" i="1"/>
  <c r="AA111" i="1" s="1"/>
  <c r="W120" i="1"/>
  <c r="AA120" i="1" s="1"/>
  <c r="W122" i="1"/>
  <c r="AA122" i="1" s="1"/>
  <c r="W127" i="1"/>
  <c r="AA127" i="1" s="1"/>
  <c r="W136" i="1"/>
  <c r="AA136" i="1" s="1"/>
  <c r="W138" i="1"/>
  <c r="AA138" i="1" s="1"/>
  <c r="W143" i="1"/>
  <c r="AA143" i="1" s="1"/>
  <c r="W105" i="1"/>
  <c r="AA105" i="1" s="1"/>
  <c r="W109" i="1"/>
  <c r="AA109" i="1" s="1"/>
  <c r="W113" i="1"/>
  <c r="AA113" i="1" s="1"/>
  <c r="W117" i="1"/>
  <c r="AA117" i="1" s="1"/>
  <c r="W121" i="1"/>
  <c r="AA121" i="1" s="1"/>
  <c r="W125" i="1"/>
  <c r="AA125" i="1" s="1"/>
  <c r="W129" i="1"/>
  <c r="AA129" i="1" s="1"/>
  <c r="W133" i="1"/>
  <c r="AA133" i="1" s="1"/>
  <c r="W137" i="1"/>
  <c r="AA137" i="1" s="1"/>
  <c r="W141" i="1"/>
  <c r="AA141" i="1" s="1"/>
  <c r="W145" i="1"/>
  <c r="AA145" i="1" s="1"/>
  <c r="AA46" i="1" l="1"/>
  <c r="AC77" i="1"/>
  <c r="AA6" i="1"/>
  <c r="AC17" i="1"/>
  <c r="AJ9" i="1"/>
  <c r="AK9" i="1" s="1"/>
  <c r="AL9" i="1" s="1"/>
  <c r="Z57" i="1"/>
  <c r="AC57" i="1" s="1"/>
  <c r="AA57" i="1"/>
  <c r="Z6" i="1"/>
  <c r="AA35" i="1"/>
  <c r="AB35" i="1" s="1"/>
  <c r="AD149" i="1"/>
  <c r="AD147" i="1"/>
  <c r="AB84" i="1"/>
  <c r="AB20" i="1"/>
  <c r="AJ99" i="1"/>
  <c r="AC101" i="1"/>
  <c r="AB17" i="1"/>
  <c r="AB15" i="1"/>
  <c r="AC131" i="1"/>
  <c r="AJ85" i="1"/>
  <c r="AB9" i="1"/>
  <c r="AB36" i="1"/>
  <c r="AC35" i="1"/>
  <c r="AB24" i="1"/>
  <c r="AB120" i="1"/>
  <c r="AB59" i="1"/>
  <c r="AB26" i="1"/>
  <c r="AB38" i="1"/>
  <c r="AC9" i="1"/>
  <c r="AF9" i="1" s="1"/>
  <c r="AG9" i="1" s="1"/>
  <c r="AH9" i="1" s="1"/>
  <c r="AB56" i="1"/>
  <c r="AJ35" i="1"/>
  <c r="AJ19" i="1"/>
  <c r="AB127" i="1"/>
  <c r="AC121" i="1"/>
  <c r="AB111" i="1"/>
  <c r="AB123" i="1"/>
  <c r="AJ131" i="1"/>
  <c r="AC23" i="1"/>
  <c r="AJ21" i="1"/>
  <c r="AJ25" i="1"/>
  <c r="AB50" i="1"/>
  <c r="AB100" i="1"/>
  <c r="AJ17" i="1"/>
  <c r="AC85" i="1"/>
  <c r="AC133" i="1"/>
  <c r="AC21" i="1"/>
  <c r="AJ33" i="1"/>
  <c r="AC127" i="1"/>
  <c r="AC39" i="1"/>
  <c r="AC91" i="1"/>
  <c r="AB11" i="1"/>
  <c r="AB143" i="1"/>
  <c r="AB28" i="1"/>
  <c r="AB22" i="1"/>
  <c r="AB139" i="1"/>
  <c r="AB10" i="1"/>
  <c r="AJ95" i="1"/>
  <c r="AC83" i="1"/>
  <c r="AJ101" i="1"/>
  <c r="AJ93" i="1"/>
  <c r="AB75" i="1"/>
  <c r="AB40" i="1"/>
  <c r="AC145" i="1"/>
  <c r="AC139" i="1"/>
  <c r="AC75" i="1"/>
  <c r="AB92" i="1"/>
  <c r="AC25" i="1"/>
  <c r="AB30" i="1"/>
  <c r="AC87" i="1"/>
  <c r="AB33" i="1"/>
  <c r="AB23" i="1"/>
  <c r="AB132" i="1"/>
  <c r="AB112" i="1"/>
  <c r="AJ143" i="1"/>
  <c r="AB43" i="1"/>
  <c r="AJ15" i="1"/>
  <c r="AB31" i="1"/>
  <c r="AC31" i="1"/>
  <c r="AB25" i="1"/>
  <c r="AB19" i="1"/>
  <c r="AC89" i="1"/>
  <c r="AB88" i="1"/>
  <c r="AJ81" i="1"/>
  <c r="AB76" i="1"/>
  <c r="AB72" i="1"/>
  <c r="AC71" i="1"/>
  <c r="AJ69" i="1"/>
  <c r="AB71" i="1"/>
  <c r="AC69" i="1"/>
  <c r="AB83" i="1"/>
  <c r="AJ83" i="1"/>
  <c r="AC81" i="1"/>
  <c r="AB79" i="1"/>
  <c r="AJ105" i="1"/>
  <c r="AC93" i="1"/>
  <c r="AB95" i="1"/>
  <c r="AC95" i="1"/>
  <c r="AC99" i="1"/>
  <c r="AC113" i="1"/>
  <c r="AJ119" i="1"/>
  <c r="AC45" i="1"/>
  <c r="AC29" i="1"/>
  <c r="AC37" i="1"/>
  <c r="AB99" i="1"/>
  <c r="AB103" i="1"/>
  <c r="AC117" i="1"/>
  <c r="AJ51" i="1"/>
  <c r="AJ27" i="1"/>
  <c r="AC115" i="1"/>
  <c r="AC109" i="1"/>
  <c r="AJ43" i="1"/>
  <c r="AJ117" i="1"/>
  <c r="AB131" i="1"/>
  <c r="AB80" i="1"/>
  <c r="AB21" i="1"/>
  <c r="AB27" i="1"/>
  <c r="AC51" i="1"/>
  <c r="AB136" i="1"/>
  <c r="AB13" i="1"/>
  <c r="AB124" i="1"/>
  <c r="AB8" i="1"/>
  <c r="AC27" i="1"/>
  <c r="AJ111" i="1"/>
  <c r="AB45" i="1"/>
  <c r="AB119" i="1"/>
  <c r="AB47" i="1"/>
  <c r="AB42" i="1"/>
  <c r="AB116" i="1"/>
  <c r="AC15" i="1"/>
  <c r="AC129" i="1"/>
  <c r="AC135" i="1"/>
  <c r="AC7" i="1"/>
  <c r="AJ13" i="1"/>
  <c r="AC141" i="1"/>
  <c r="AJ11" i="1"/>
  <c r="AC19" i="1"/>
  <c r="AB16" i="1"/>
  <c r="AB52" i="1"/>
  <c r="AJ29" i="1"/>
  <c r="AB68" i="1"/>
  <c r="AJ53" i="1"/>
  <c r="AC55" i="1"/>
  <c r="AC49" i="1"/>
  <c r="AJ59" i="1"/>
  <c r="AB51" i="1"/>
  <c r="AB53" i="1"/>
  <c r="AC53" i="1"/>
  <c r="AB55" i="1"/>
  <c r="AJ55" i="1"/>
  <c r="AJ63" i="1"/>
  <c r="AB63" i="1"/>
  <c r="AC47" i="1"/>
  <c r="AJ61" i="1"/>
  <c r="AB49" i="1"/>
  <c r="AJ49" i="1"/>
  <c r="AC65" i="1"/>
  <c r="AB44" i="1"/>
  <c r="AB91" i="1"/>
  <c r="AB128" i="1"/>
  <c r="AB108" i="1"/>
  <c r="AB14" i="1"/>
  <c r="AJ91" i="1"/>
  <c r="AJ113" i="1"/>
  <c r="AJ125" i="1"/>
  <c r="AJ37" i="1"/>
  <c r="AC123" i="1"/>
  <c r="AC59" i="1"/>
  <c r="AJ67" i="1"/>
  <c r="AB96" i="1"/>
  <c r="AB7" i="1"/>
  <c r="AJ7" i="1"/>
  <c r="AJ71" i="1"/>
  <c r="AB12" i="1"/>
  <c r="AC11" i="1"/>
  <c r="AC107" i="1"/>
  <c r="AB135" i="1"/>
  <c r="AB140" i="1"/>
  <c r="AC41" i="1"/>
  <c r="AJ23" i="1"/>
  <c r="AC43" i="1"/>
  <c r="AB34" i="1"/>
  <c r="AB32" i="1"/>
  <c r="AB107" i="1"/>
  <c r="AC137" i="1"/>
  <c r="AC103" i="1"/>
  <c r="AB64" i="1"/>
  <c r="AB39" i="1"/>
  <c r="AC13" i="1"/>
  <c r="AJ107" i="1"/>
  <c r="AJ121" i="1"/>
  <c r="AJ123" i="1"/>
  <c r="AJ87" i="1"/>
  <c r="AJ115" i="1"/>
  <c r="AJ41" i="1"/>
  <c r="AJ65" i="1"/>
  <c r="AB48" i="1"/>
  <c r="AB37" i="1"/>
  <c r="AC105" i="1"/>
  <c r="AC61" i="1"/>
  <c r="AC67" i="1"/>
  <c r="AC79" i="1"/>
  <c r="AJ127" i="1"/>
  <c r="AB104" i="1"/>
  <c r="AB41" i="1"/>
  <c r="AB29" i="1"/>
  <c r="AJ145" i="1"/>
  <c r="AC97" i="1"/>
  <c r="AC119" i="1"/>
  <c r="AB94" i="1"/>
  <c r="AB67" i="1"/>
  <c r="AB115" i="1"/>
  <c r="AC63" i="1"/>
  <c r="AB60" i="1"/>
  <c r="AC125" i="1"/>
  <c r="AJ103" i="1"/>
  <c r="AJ45" i="1"/>
  <c r="AJ77" i="1"/>
  <c r="AB114" i="1"/>
  <c r="AB126" i="1"/>
  <c r="AJ133" i="1"/>
  <c r="AJ137" i="1"/>
  <c r="AB146" i="1"/>
  <c r="AJ135" i="1"/>
  <c r="AJ141" i="1"/>
  <c r="AJ139" i="1"/>
  <c r="AJ79" i="1"/>
  <c r="AB18" i="1"/>
  <c r="AB144" i="1"/>
  <c r="AB87" i="1"/>
  <c r="AB82" i="1"/>
  <c r="AB73" i="1"/>
  <c r="AB125" i="1"/>
  <c r="AB93" i="1"/>
  <c r="AB113" i="1"/>
  <c r="AC73" i="1"/>
  <c r="AJ75" i="1"/>
  <c r="AJ73" i="1"/>
  <c r="AJ31" i="1"/>
  <c r="AJ47" i="1"/>
  <c r="AC143" i="1"/>
  <c r="AJ129" i="1"/>
  <c r="AB138" i="1"/>
  <c r="AB106" i="1"/>
  <c r="AB74" i="1"/>
  <c r="AB105" i="1"/>
  <c r="AB118" i="1"/>
  <c r="AB86" i="1"/>
  <c r="AB54" i="1"/>
  <c r="AB117" i="1"/>
  <c r="AB85" i="1"/>
  <c r="AB81" i="1"/>
  <c r="AB62" i="1"/>
  <c r="AC33" i="1"/>
  <c r="AC111" i="1"/>
  <c r="AB46" i="1"/>
  <c r="AB130" i="1"/>
  <c r="AB98" i="1"/>
  <c r="AB66" i="1"/>
  <c r="AB129" i="1"/>
  <c r="AB97" i="1"/>
  <c r="AB145" i="1"/>
  <c r="AB142" i="1"/>
  <c r="AB110" i="1"/>
  <c r="AB78" i="1"/>
  <c r="AB141" i="1"/>
  <c r="AB109" i="1"/>
  <c r="AB77" i="1"/>
  <c r="AB65" i="1"/>
  <c r="AJ97" i="1"/>
  <c r="AJ109" i="1"/>
  <c r="AB122" i="1"/>
  <c r="AB90" i="1"/>
  <c r="AB58" i="1"/>
  <c r="AB121" i="1"/>
  <c r="AB89" i="1"/>
  <c r="AB137" i="1"/>
  <c r="AB134" i="1"/>
  <c r="AB102" i="1"/>
  <c r="AB70" i="1"/>
  <c r="AB69" i="1"/>
  <c r="AB133" i="1"/>
  <c r="AB101" i="1"/>
  <c r="AB61" i="1"/>
  <c r="AU36" i="1"/>
  <c r="AU45" i="1"/>
  <c r="AR117" i="1"/>
  <c r="AJ57" i="1" l="1"/>
  <c r="AB57" i="1"/>
  <c r="AF39" i="1"/>
  <c r="AG39" i="1" s="1"/>
  <c r="AH39" i="1" s="1"/>
  <c r="AB6" i="1"/>
  <c r="AM147" i="1"/>
  <c r="AW150" i="1"/>
  <c r="AV150" i="1"/>
  <c r="AW149" i="1"/>
  <c r="AV149" i="1"/>
  <c r="AM150" i="1"/>
  <c r="AM149" i="1"/>
  <c r="AR66" i="1" l="1"/>
  <c r="AR65" i="1"/>
  <c r="AX65" i="1" l="1"/>
  <c r="BA65" i="1"/>
  <c r="BA150" i="1" l="1"/>
  <c r="AR83" i="1" l="1"/>
  <c r="AR64" i="1" l="1"/>
  <c r="P5" i="1" l="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X117" i="1" s="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X83" i="1" s="1"/>
  <c r="AR82" i="1"/>
  <c r="AR81" i="1"/>
  <c r="AR80" i="1"/>
  <c r="AR79" i="1"/>
  <c r="AR78" i="1"/>
  <c r="AR77" i="1"/>
  <c r="AR76" i="1"/>
  <c r="AR75" i="1"/>
  <c r="AR74" i="1"/>
  <c r="AR73" i="1"/>
  <c r="AR72" i="1"/>
  <c r="AR71" i="1"/>
  <c r="AR70" i="1"/>
  <c r="AR69" i="1"/>
  <c r="AR68" i="1"/>
  <c r="AR67" i="1"/>
  <c r="AR63" i="1"/>
  <c r="AX63" i="1" s="1"/>
  <c r="AR62" i="1"/>
  <c r="AR61" i="1"/>
  <c r="AR60" i="1"/>
  <c r="AR59" i="1"/>
  <c r="AR58" i="1"/>
  <c r="AR57" i="1"/>
  <c r="AR56" i="1"/>
  <c r="AR55" i="1"/>
  <c r="AR54" i="1"/>
  <c r="AR53" i="1"/>
  <c r="AR52" i="1"/>
  <c r="AR51" i="1"/>
  <c r="AR50" i="1"/>
  <c r="AR49" i="1"/>
  <c r="AR48" i="1"/>
  <c r="AR47" i="1"/>
  <c r="AR46" i="1"/>
  <c r="AR45" i="1"/>
  <c r="AR44" i="1"/>
  <c r="AR43" i="1"/>
  <c r="AR42" i="1"/>
  <c r="AR41" i="1"/>
  <c r="AR40" i="1"/>
  <c r="AR39" i="1"/>
  <c r="AR38" i="1"/>
  <c r="AR37" i="1"/>
  <c r="AR36" i="1"/>
  <c r="AR35" i="1"/>
  <c r="AR34" i="1"/>
  <c r="AR33" i="1"/>
  <c r="AR32" i="1"/>
  <c r="AR31" i="1"/>
  <c r="AR30" i="1"/>
  <c r="AR29" i="1"/>
  <c r="AR28" i="1"/>
  <c r="AR27" i="1"/>
  <c r="AR26" i="1"/>
  <c r="AR25" i="1"/>
  <c r="AR24" i="1"/>
  <c r="AR23" i="1"/>
  <c r="AR22" i="1"/>
  <c r="AR21" i="1"/>
  <c r="AR20" i="1"/>
  <c r="AR19" i="1"/>
  <c r="AR18" i="1"/>
  <c r="AR17" i="1"/>
  <c r="AR16" i="1"/>
  <c r="AR15" i="1"/>
  <c r="AR14" i="1"/>
  <c r="AR13" i="1"/>
  <c r="AR12" i="1"/>
  <c r="AR11" i="1"/>
  <c r="AR10" i="1"/>
  <c r="AR9" i="1"/>
  <c r="AR8" i="1"/>
  <c r="AR7" i="1"/>
  <c r="AR6" i="1"/>
  <c r="AX109" i="1" l="1"/>
  <c r="BA137" i="1"/>
  <c r="BA109" i="1"/>
  <c r="AX71" i="1"/>
  <c r="AX79" i="1"/>
  <c r="AX121" i="1"/>
  <c r="AX129" i="1"/>
  <c r="AX119" i="1"/>
  <c r="AX137" i="1"/>
  <c r="AX127" i="1"/>
  <c r="AX135" i="1"/>
  <c r="AX143" i="1"/>
  <c r="AX23" i="1"/>
  <c r="AX31" i="1"/>
  <c r="AX39" i="1"/>
  <c r="AX47" i="1"/>
  <c r="AX55" i="1"/>
  <c r="AX91" i="1"/>
  <c r="AX99" i="1"/>
  <c r="AX107" i="1"/>
  <c r="AX145" i="1"/>
  <c r="AX115" i="1"/>
  <c r="AX15" i="1"/>
  <c r="AX7" i="1"/>
  <c r="AX69" i="1"/>
  <c r="AX77" i="1"/>
  <c r="AX11" i="1"/>
  <c r="AX9" i="1"/>
  <c r="AX17" i="1"/>
  <c r="AX25" i="1"/>
  <c r="AX33" i="1"/>
  <c r="AX41" i="1"/>
  <c r="AX49" i="1"/>
  <c r="AX57" i="1"/>
  <c r="AX85" i="1"/>
  <c r="AX93" i="1"/>
  <c r="AX101" i="1"/>
  <c r="AX19" i="1"/>
  <c r="AX27" i="1"/>
  <c r="AX35" i="1"/>
  <c r="AX43" i="1"/>
  <c r="AX51" i="1"/>
  <c r="AX59" i="1"/>
  <c r="AX87" i="1"/>
  <c r="AX95" i="1"/>
  <c r="AX103" i="1"/>
  <c r="AX111" i="1"/>
  <c r="AX13" i="1"/>
  <c r="AX21" i="1"/>
  <c r="AX29" i="1"/>
  <c r="AX37" i="1"/>
  <c r="AX45" i="1"/>
  <c r="AX53" i="1"/>
  <c r="AX61" i="1"/>
  <c r="AX89" i="1"/>
  <c r="AX97" i="1"/>
  <c r="AX105" i="1"/>
  <c r="AX113" i="1"/>
  <c r="AX67" i="1"/>
  <c r="AX75" i="1"/>
  <c r="AX125" i="1"/>
  <c r="AX133" i="1"/>
  <c r="AX141" i="1"/>
  <c r="AX73" i="1"/>
  <c r="AX81" i="1"/>
  <c r="AX123" i="1"/>
  <c r="AX131" i="1"/>
  <c r="AX139" i="1"/>
  <c r="P147" i="1"/>
  <c r="P149" i="1"/>
  <c r="BA69" i="1"/>
  <c r="BA123" i="1"/>
  <c r="BA127" i="1"/>
  <c r="BA131" i="1"/>
  <c r="BA135" i="1"/>
  <c r="BA139" i="1"/>
  <c r="BA143" i="1"/>
  <c r="BA11" i="1"/>
  <c r="BA19" i="1"/>
  <c r="BA23" i="1"/>
  <c r="BA27" i="1"/>
  <c r="BA31" i="1"/>
  <c r="BA35" i="1"/>
  <c r="BA39" i="1"/>
  <c r="BA43" i="1"/>
  <c r="BA47" i="1"/>
  <c r="BA51" i="1"/>
  <c r="BA55" i="1"/>
  <c r="BA59" i="1"/>
  <c r="BA63" i="1"/>
  <c r="BA87" i="1"/>
  <c r="BA91" i="1"/>
  <c r="BA95" i="1"/>
  <c r="BA99" i="1"/>
  <c r="BA103" i="1"/>
  <c r="BA107" i="1"/>
  <c r="BA111" i="1"/>
  <c r="BA115" i="1"/>
  <c r="BA77" i="1"/>
  <c r="BA81" i="1"/>
  <c r="BA119" i="1"/>
  <c r="BA67" i="1"/>
  <c r="BA71" i="1"/>
  <c r="BA75" i="1"/>
  <c r="BA79" i="1"/>
  <c r="BA83" i="1"/>
  <c r="BA121" i="1"/>
  <c r="BA125" i="1"/>
  <c r="BA129" i="1"/>
  <c r="BA133" i="1"/>
  <c r="BA141" i="1"/>
  <c r="BA145" i="1"/>
  <c r="BA73" i="1"/>
  <c r="BA7" i="1"/>
  <c r="BA15" i="1"/>
  <c r="BA9" i="1"/>
  <c r="BA13" i="1"/>
  <c r="BA17" i="1"/>
  <c r="BA21" i="1"/>
  <c r="BA25" i="1"/>
  <c r="BA29" i="1"/>
  <c r="BA33" i="1"/>
  <c r="BA37" i="1"/>
  <c r="BA41" i="1"/>
  <c r="BA45" i="1"/>
  <c r="BA49" i="1"/>
  <c r="BA53" i="1"/>
  <c r="BA57" i="1"/>
  <c r="BA61" i="1"/>
  <c r="BA85" i="1"/>
  <c r="BA89" i="1"/>
  <c r="BA93" i="1"/>
  <c r="BA97" i="1"/>
  <c r="BA101" i="1"/>
  <c r="BA105" i="1"/>
  <c r="BA113" i="1"/>
  <c r="BA117" i="1"/>
  <c r="AR150" i="1"/>
  <c r="T5" i="1"/>
  <c r="Z5" i="1" l="1"/>
  <c r="AF139" i="1"/>
  <c r="AG139" i="1" s="1"/>
  <c r="AH139" i="1" s="1"/>
  <c r="AF45" i="1"/>
  <c r="AG45" i="1" s="1"/>
  <c r="AH45" i="1" s="1"/>
  <c r="AK45" i="1" l="1"/>
  <c r="AL45" i="1" s="1"/>
  <c r="AK139" i="1"/>
  <c r="AL139" i="1" s="1"/>
  <c r="AN45" i="1"/>
  <c r="AN7" i="1"/>
  <c r="AN9" i="1"/>
  <c r="AN11" i="1"/>
  <c r="AN13" i="1"/>
  <c r="AN15" i="1"/>
  <c r="AN17" i="1"/>
  <c r="AN19" i="1"/>
  <c r="AN21" i="1"/>
  <c r="AN23" i="1"/>
  <c r="AN25" i="1"/>
  <c r="AN27" i="1"/>
  <c r="AN29" i="1"/>
  <c r="AN31" i="1"/>
  <c r="AN33" i="1"/>
  <c r="AN35" i="1"/>
  <c r="AN37" i="1"/>
  <c r="AN39" i="1"/>
  <c r="AN41" i="1"/>
  <c r="AN43" i="1"/>
  <c r="AN47" i="1"/>
  <c r="AN49" i="1"/>
  <c r="AN51" i="1"/>
  <c r="AN53" i="1"/>
  <c r="AN55" i="1"/>
  <c r="AN57" i="1"/>
  <c r="AN59" i="1"/>
  <c r="AN61" i="1"/>
  <c r="AN63" i="1"/>
  <c r="AN65" i="1"/>
  <c r="AN67" i="1"/>
  <c r="AN79" i="1"/>
  <c r="AN81" i="1"/>
  <c r="AN83" i="1"/>
  <c r="AN85" i="1"/>
  <c r="AN91" i="1"/>
  <c r="AN93" i="1"/>
  <c r="AN95" i="1"/>
  <c r="AN97" i="1"/>
  <c r="AN99" i="1"/>
  <c r="AN101" i="1"/>
  <c r="AN103" i="1"/>
  <c r="AN105" i="1"/>
  <c r="AN121" i="1"/>
  <c r="AN133" i="1"/>
  <c r="AN135" i="1"/>
  <c r="AN137" i="1"/>
  <c r="AN139" i="1"/>
  <c r="AN141" i="1"/>
  <c r="AN143" i="1"/>
  <c r="AN145" i="1"/>
  <c r="AN69" i="1"/>
  <c r="AN71" i="1"/>
  <c r="AN73" i="1"/>
  <c r="AN75" i="1"/>
  <c r="AN77" i="1"/>
  <c r="AN87" i="1"/>
  <c r="AN89" i="1"/>
  <c r="AN107" i="1"/>
  <c r="AN109" i="1"/>
  <c r="AN111" i="1"/>
  <c r="AN113" i="1"/>
  <c r="AN115" i="1"/>
  <c r="AN117" i="1"/>
  <c r="AN119" i="1"/>
  <c r="AN123" i="1"/>
  <c r="AN125" i="1"/>
  <c r="AN127" i="1"/>
  <c r="AN129" i="1"/>
  <c r="AN131" i="1"/>
  <c r="AO139" i="1" l="1"/>
  <c r="AQ139" i="1" s="1"/>
  <c r="AP139" i="1"/>
  <c r="AP45" i="1"/>
  <c r="AO45" i="1"/>
  <c r="AQ45" i="1" s="1"/>
  <c r="D149" i="1"/>
  <c r="D150" i="1" l="1"/>
  <c r="AW147" i="1" l="1"/>
  <c r="U5" i="1" l="1"/>
  <c r="V5" i="1"/>
  <c r="AI5" i="1"/>
  <c r="AS5" i="1"/>
  <c r="D147" i="1"/>
  <c r="R147" i="1"/>
  <c r="AV147" i="1"/>
  <c r="AN5" i="1" l="1"/>
  <c r="AJ5" i="1"/>
  <c r="AF91" i="1"/>
  <c r="AG91" i="1" s="1"/>
  <c r="AH91" i="1" s="1"/>
  <c r="AK91" i="1"/>
  <c r="AL91" i="1" s="1"/>
  <c r="AF87" i="1"/>
  <c r="AG87" i="1" s="1"/>
  <c r="AH87" i="1" s="1"/>
  <c r="AK87" i="1"/>
  <c r="AL87" i="1" s="1"/>
  <c r="AF83" i="1"/>
  <c r="AG83" i="1" s="1"/>
  <c r="AH83" i="1" s="1"/>
  <c r="AK83" i="1"/>
  <c r="AL83" i="1" s="1"/>
  <c r="AK81" i="1"/>
  <c r="AL81" i="1" s="1"/>
  <c r="AF81" i="1"/>
  <c r="AG81" i="1" s="1"/>
  <c r="AH81" i="1" s="1"/>
  <c r="AI150" i="1"/>
  <c r="AI149" i="1"/>
  <c r="AS150" i="1"/>
  <c r="AS149" i="1"/>
  <c r="Q89" i="1"/>
  <c r="S89" i="1" s="1"/>
  <c r="Q127" i="1"/>
  <c r="S127" i="1" s="1"/>
  <c r="Q125" i="1"/>
  <c r="S125" i="1" s="1"/>
  <c r="Q113" i="1"/>
  <c r="S113" i="1" s="1"/>
  <c r="Q109" i="1"/>
  <c r="S109" i="1" s="1"/>
  <c r="Q107" i="1"/>
  <c r="S107" i="1" s="1"/>
  <c r="Q105" i="1"/>
  <c r="S105" i="1" s="1"/>
  <c r="Q99" i="1"/>
  <c r="S99" i="1" s="1"/>
  <c r="Q97" i="1"/>
  <c r="S97" i="1" s="1"/>
  <c r="Q93" i="1"/>
  <c r="S93" i="1" s="1"/>
  <c r="Q61" i="1"/>
  <c r="S61" i="1" s="1"/>
  <c r="Q59" i="1"/>
  <c r="S59" i="1" s="1"/>
  <c r="S57" i="1"/>
  <c r="Q51" i="1"/>
  <c r="S51" i="1" s="1"/>
  <c r="Q47" i="1"/>
  <c r="S47" i="1" s="1"/>
  <c r="Q121" i="1"/>
  <c r="S121" i="1" s="1"/>
  <c r="Q111" i="1"/>
  <c r="S111" i="1" s="1"/>
  <c r="Q73" i="1"/>
  <c r="S73" i="1" s="1"/>
  <c r="Q71" i="1"/>
  <c r="S71" i="1" s="1"/>
  <c r="Q145" i="1"/>
  <c r="S145" i="1" s="1"/>
  <c r="Q143" i="1"/>
  <c r="S143" i="1" s="1"/>
  <c r="Q139" i="1"/>
  <c r="S139" i="1" s="1"/>
  <c r="Q137" i="1"/>
  <c r="S137" i="1" s="1"/>
  <c r="Q135" i="1"/>
  <c r="S135" i="1" s="1"/>
  <c r="Q133" i="1"/>
  <c r="S133" i="1" s="1"/>
  <c r="Q123" i="1"/>
  <c r="S123" i="1" s="1"/>
  <c r="Q119" i="1"/>
  <c r="S119" i="1" s="1"/>
  <c r="Q117" i="1"/>
  <c r="S117" i="1" s="1"/>
  <c r="Q103" i="1"/>
  <c r="S103" i="1" s="1"/>
  <c r="Q101" i="1"/>
  <c r="S101" i="1" s="1"/>
  <c r="Q95" i="1"/>
  <c r="S95" i="1" s="1"/>
  <c r="Q67" i="1"/>
  <c r="S67" i="1" s="1"/>
  <c r="Q65" i="1"/>
  <c r="S65" i="1" s="1"/>
  <c r="Q63" i="1"/>
  <c r="S63" i="1" s="1"/>
  <c r="Q55" i="1"/>
  <c r="S55" i="1" s="1"/>
  <c r="Q53" i="1"/>
  <c r="S53" i="1" s="1"/>
  <c r="Q141" i="1"/>
  <c r="S141" i="1" s="1"/>
  <c r="Q131" i="1"/>
  <c r="S131" i="1" s="1"/>
  <c r="Q129" i="1"/>
  <c r="S129" i="1" s="1"/>
  <c r="Q115" i="1"/>
  <c r="S115" i="1" s="1"/>
  <c r="Q91" i="1"/>
  <c r="S91" i="1" s="1"/>
  <c r="Q87" i="1"/>
  <c r="S87" i="1" s="1"/>
  <c r="Q79" i="1"/>
  <c r="S79" i="1" s="1"/>
  <c r="Q77" i="1"/>
  <c r="S77" i="1" s="1"/>
  <c r="Q75" i="1"/>
  <c r="S75" i="1" s="1"/>
  <c r="Q69" i="1"/>
  <c r="S69" i="1" s="1"/>
  <c r="Q15" i="1"/>
  <c r="S15" i="1" s="1"/>
  <c r="Q45" i="1"/>
  <c r="S45" i="1" s="1"/>
  <c r="Q43" i="1"/>
  <c r="S43" i="1" s="1"/>
  <c r="Q41" i="1"/>
  <c r="S41" i="1" s="1"/>
  <c r="Q39" i="1"/>
  <c r="S39" i="1" s="1"/>
  <c r="Q37" i="1"/>
  <c r="S37" i="1" s="1"/>
  <c r="Q35" i="1"/>
  <c r="S35" i="1" s="1"/>
  <c r="Q33" i="1"/>
  <c r="S33" i="1" s="1"/>
  <c r="Q31" i="1"/>
  <c r="S31" i="1" s="1"/>
  <c r="Q29" i="1"/>
  <c r="S29" i="1" s="1"/>
  <c r="Q27" i="1"/>
  <c r="S27" i="1" s="1"/>
  <c r="Q25" i="1"/>
  <c r="S25" i="1" s="1"/>
  <c r="Q23" i="1"/>
  <c r="S23" i="1" s="1"/>
  <c r="Q21" i="1"/>
  <c r="S21" i="1" s="1"/>
  <c r="Q19" i="1"/>
  <c r="S19" i="1" s="1"/>
  <c r="Q17" i="1"/>
  <c r="S17" i="1" s="1"/>
  <c r="Q13" i="1"/>
  <c r="S13" i="1" s="1"/>
  <c r="Q11" i="1"/>
  <c r="S11" i="1" s="1"/>
  <c r="Q9" i="1"/>
  <c r="S9" i="1" s="1"/>
  <c r="Q7" i="1"/>
  <c r="S7" i="1" s="1"/>
  <c r="Q5" i="1"/>
  <c r="S5" i="1" s="1"/>
  <c r="Q85" i="1"/>
  <c r="S85" i="1" s="1"/>
  <c r="Q83" i="1"/>
  <c r="S83" i="1" s="1"/>
  <c r="Q81" i="1"/>
  <c r="S81" i="1" s="1"/>
  <c r="W5" i="1"/>
  <c r="AS147" i="1"/>
  <c r="AI147" i="1"/>
  <c r="AK5" i="1"/>
  <c r="AL5" i="1" s="1"/>
  <c r="AA5" i="1" l="1"/>
  <c r="AB5" i="1" s="1"/>
  <c r="AP81" i="1"/>
  <c r="AO81" i="1"/>
  <c r="AQ81" i="1" s="1"/>
  <c r="AP83" i="1"/>
  <c r="AO83" i="1"/>
  <c r="AQ83" i="1" s="1"/>
  <c r="AO87" i="1"/>
  <c r="AQ87" i="1" s="1"/>
  <c r="AP87" i="1"/>
  <c r="AO91" i="1"/>
  <c r="AQ91" i="1" s="1"/>
  <c r="AP91" i="1"/>
  <c r="AP5" i="1"/>
  <c r="AO5" i="1"/>
  <c r="AQ5" i="1" s="1"/>
  <c r="AU48" i="1"/>
  <c r="AU75" i="1"/>
  <c r="AU87" i="1"/>
  <c r="AU117" i="1"/>
  <c r="AU76" i="1"/>
  <c r="AU37" i="1"/>
  <c r="AU58" i="1"/>
  <c r="AU73" i="1"/>
  <c r="AU93" i="1"/>
  <c r="AU106" i="1"/>
  <c r="AU98" i="1"/>
  <c r="AF69" i="1"/>
  <c r="AG69" i="1" s="1"/>
  <c r="AH69" i="1" s="1"/>
  <c r="AK69" i="1"/>
  <c r="AL69" i="1" s="1"/>
  <c r="AF61" i="1"/>
  <c r="AG61" i="1" s="1"/>
  <c r="AH61" i="1" s="1"/>
  <c r="AK61" i="1"/>
  <c r="AL61" i="1" s="1"/>
  <c r="AF109" i="1"/>
  <c r="AG109" i="1" s="1"/>
  <c r="AH109" i="1" s="1"/>
  <c r="AK109" i="1"/>
  <c r="AU90" i="1"/>
  <c r="AU68" i="1"/>
  <c r="AU123" i="1"/>
  <c r="AK129" i="1"/>
  <c r="AL129" i="1" s="1"/>
  <c r="AF129" i="1"/>
  <c r="AG129" i="1" s="1"/>
  <c r="AH129" i="1" s="1"/>
  <c r="AF141" i="1"/>
  <c r="AG141" i="1" s="1"/>
  <c r="AH141" i="1" s="1"/>
  <c r="AK141" i="1"/>
  <c r="AL141" i="1" s="1"/>
  <c r="AK131" i="1"/>
  <c r="AL131" i="1" s="1"/>
  <c r="AF131" i="1"/>
  <c r="AG131" i="1" s="1"/>
  <c r="AH131" i="1" s="1"/>
  <c r="AF121" i="1"/>
  <c r="AG121" i="1" s="1"/>
  <c r="AH121" i="1" s="1"/>
  <c r="AK121" i="1"/>
  <c r="AL121" i="1" s="1"/>
  <c r="AF93" i="1"/>
  <c r="AG93" i="1" s="1"/>
  <c r="AH93" i="1" s="1"/>
  <c r="AK93" i="1"/>
  <c r="AL93" i="1" s="1"/>
  <c r="AU138" i="1"/>
  <c r="AU12" i="1"/>
  <c r="AU64" i="1"/>
  <c r="AU56" i="1"/>
  <c r="AU124" i="1"/>
  <c r="AF7" i="1"/>
  <c r="AG7" i="1" s="1"/>
  <c r="AH7" i="1" s="1"/>
  <c r="AK7" i="1"/>
  <c r="AL7" i="1" s="1"/>
  <c r="AF11" i="1"/>
  <c r="AG11" i="1" s="1"/>
  <c r="AH11" i="1" s="1"/>
  <c r="AK11" i="1"/>
  <c r="AL11" i="1" s="1"/>
  <c r="AK17" i="1"/>
  <c r="AL17" i="1" s="1"/>
  <c r="AF17" i="1"/>
  <c r="AG17" i="1" s="1"/>
  <c r="AH17" i="1" s="1"/>
  <c r="AF21" i="1"/>
  <c r="AG21" i="1" s="1"/>
  <c r="AH21" i="1" s="1"/>
  <c r="AK21" i="1"/>
  <c r="AL21" i="1" s="1"/>
  <c r="AF25" i="1"/>
  <c r="AG25" i="1" s="1"/>
  <c r="AH25" i="1" s="1"/>
  <c r="AK25" i="1"/>
  <c r="AL25" i="1" s="1"/>
  <c r="AF29" i="1"/>
  <c r="AG29" i="1" s="1"/>
  <c r="AH29" i="1" s="1"/>
  <c r="AK29" i="1"/>
  <c r="AL29" i="1" s="1"/>
  <c r="AF33" i="1"/>
  <c r="AG33" i="1" s="1"/>
  <c r="AH33" i="1" s="1"/>
  <c r="AK33" i="1"/>
  <c r="AL33" i="1" s="1"/>
  <c r="AF37" i="1"/>
  <c r="AG37" i="1" s="1"/>
  <c r="AH37" i="1" s="1"/>
  <c r="AK37" i="1"/>
  <c r="AL37" i="1" s="1"/>
  <c r="AF41" i="1"/>
  <c r="AG41" i="1" s="1"/>
  <c r="AH41" i="1" s="1"/>
  <c r="AK41" i="1"/>
  <c r="AL41" i="1" s="1"/>
  <c r="AK49" i="1"/>
  <c r="AL49" i="1" s="1"/>
  <c r="AF49" i="1"/>
  <c r="AG49" i="1" s="1"/>
  <c r="AH49" i="1" s="1"/>
  <c r="AK55" i="1"/>
  <c r="AL55" i="1" s="1"/>
  <c r="AF55" i="1"/>
  <c r="AG55" i="1" s="1"/>
  <c r="AH55" i="1" s="1"/>
  <c r="AF65" i="1"/>
  <c r="AG65" i="1" s="1"/>
  <c r="AH65" i="1" s="1"/>
  <c r="AK65" i="1"/>
  <c r="AL65" i="1" s="1"/>
  <c r="AF95" i="1"/>
  <c r="AG95" i="1" s="1"/>
  <c r="AH95" i="1" s="1"/>
  <c r="AK95" i="1"/>
  <c r="AL95" i="1" s="1"/>
  <c r="AK103" i="1"/>
  <c r="AL103" i="1" s="1"/>
  <c r="AF103" i="1"/>
  <c r="AG103" i="1" s="1"/>
  <c r="AH103" i="1" s="1"/>
  <c r="AF119" i="1"/>
  <c r="AG119" i="1" s="1"/>
  <c r="AH119" i="1" s="1"/>
  <c r="AK119" i="1"/>
  <c r="AL119" i="1" s="1"/>
  <c r="AF133" i="1"/>
  <c r="AG133" i="1" s="1"/>
  <c r="AH133" i="1" s="1"/>
  <c r="AK133" i="1"/>
  <c r="AL133" i="1" s="1"/>
  <c r="AK137" i="1"/>
  <c r="AL137" i="1" s="1"/>
  <c r="AF137" i="1"/>
  <c r="AG137" i="1" s="1"/>
  <c r="AH137" i="1" s="1"/>
  <c r="AU62" i="1"/>
  <c r="AU102" i="1"/>
  <c r="AF43" i="1"/>
  <c r="AG43" i="1" s="1"/>
  <c r="AH43" i="1" s="1"/>
  <c r="AK43" i="1"/>
  <c r="AL43" i="1" s="1"/>
  <c r="AK77" i="1"/>
  <c r="AL77" i="1" s="1"/>
  <c r="AF77" i="1"/>
  <c r="AG77" i="1" s="1"/>
  <c r="AH77" i="1" s="1"/>
  <c r="AF143" i="1"/>
  <c r="AG143" i="1" s="1"/>
  <c r="AH143" i="1" s="1"/>
  <c r="AK143" i="1"/>
  <c r="AL143" i="1" s="1"/>
  <c r="AK57" i="1"/>
  <c r="AL57" i="1" s="1"/>
  <c r="AF57" i="1"/>
  <c r="AG57" i="1" s="1"/>
  <c r="AH57" i="1" s="1"/>
  <c r="AF105" i="1"/>
  <c r="AG105" i="1" s="1"/>
  <c r="AH105" i="1" s="1"/>
  <c r="AK105" i="1"/>
  <c r="AL105" i="1" s="1"/>
  <c r="AU143" i="1"/>
  <c r="AF73" i="1"/>
  <c r="AG73" i="1" s="1"/>
  <c r="AH73" i="1" s="1"/>
  <c r="AK73" i="1"/>
  <c r="AL73" i="1" s="1"/>
  <c r="AU41" i="1"/>
  <c r="AU97" i="1"/>
  <c r="AU8" i="1"/>
  <c r="AF89" i="1"/>
  <c r="AG89" i="1" s="1"/>
  <c r="AH89" i="1" s="1"/>
  <c r="AK89" i="1"/>
  <c r="AL89" i="1" s="1"/>
  <c r="AU15" i="1"/>
  <c r="AU111" i="1"/>
  <c r="AU126" i="1"/>
  <c r="AU130" i="1"/>
  <c r="AU144" i="1"/>
  <c r="AU24" i="1"/>
  <c r="AU103" i="1"/>
  <c r="AU115" i="1"/>
  <c r="AU50" i="1"/>
  <c r="AU129" i="1"/>
  <c r="AU38" i="1"/>
  <c r="AU72" i="1"/>
  <c r="AU59" i="1"/>
  <c r="AK75" i="1"/>
  <c r="AL75" i="1" s="1"/>
  <c r="AF75" i="1"/>
  <c r="AG75" i="1" s="1"/>
  <c r="AH75" i="1" s="1"/>
  <c r="AF79" i="1"/>
  <c r="AG79" i="1" s="1"/>
  <c r="AH79" i="1" s="1"/>
  <c r="AK79" i="1"/>
  <c r="AL79" i="1" s="1"/>
  <c r="AF145" i="1"/>
  <c r="AG145" i="1" s="1"/>
  <c r="AH145" i="1" s="1"/>
  <c r="AK145" i="1"/>
  <c r="AL145" i="1" s="1"/>
  <c r="AK51" i="1"/>
  <c r="AL51" i="1" s="1"/>
  <c r="AF51" i="1"/>
  <c r="AG51" i="1" s="1"/>
  <c r="AH51" i="1" s="1"/>
  <c r="AF59" i="1"/>
  <c r="AG59" i="1" s="1"/>
  <c r="AH59" i="1" s="1"/>
  <c r="AK59" i="1"/>
  <c r="AL59" i="1" s="1"/>
  <c r="AF99" i="1"/>
  <c r="AG99" i="1" s="1"/>
  <c r="AH99" i="1" s="1"/>
  <c r="AK99" i="1"/>
  <c r="AL99" i="1" s="1"/>
  <c r="AK107" i="1"/>
  <c r="AL107" i="1" s="1"/>
  <c r="AF107" i="1"/>
  <c r="AG107" i="1" s="1"/>
  <c r="AH107" i="1" s="1"/>
  <c r="AF113" i="1"/>
  <c r="AG113" i="1" s="1"/>
  <c r="AH113" i="1" s="1"/>
  <c r="AK113" i="1"/>
  <c r="AL113" i="1" s="1"/>
  <c r="AF127" i="1"/>
  <c r="AG127" i="1" s="1"/>
  <c r="AH127" i="1" s="1"/>
  <c r="AK127" i="1"/>
  <c r="AL127" i="1" s="1"/>
  <c r="AC5" i="1"/>
  <c r="AF5" i="1" s="1"/>
  <c r="AU60" i="1"/>
  <c r="AU66" i="1"/>
  <c r="AU79" i="1"/>
  <c r="AF15" i="1"/>
  <c r="AG15" i="1" s="1"/>
  <c r="AH15" i="1" s="1"/>
  <c r="AK15" i="1"/>
  <c r="AL15" i="1" s="1"/>
  <c r="AU5" i="1"/>
  <c r="AU31" i="1"/>
  <c r="AF47" i="1"/>
  <c r="AG47" i="1" s="1"/>
  <c r="AH47" i="1" s="1"/>
  <c r="AK47" i="1"/>
  <c r="AL47" i="1" s="1"/>
  <c r="AF97" i="1"/>
  <c r="AG97" i="1" s="1"/>
  <c r="AH97" i="1" s="1"/>
  <c r="AK97" i="1"/>
  <c r="AL97" i="1" s="1"/>
  <c r="AF125" i="1"/>
  <c r="AG125" i="1" s="1"/>
  <c r="AH125" i="1" s="1"/>
  <c r="AK125" i="1"/>
  <c r="AL125" i="1" s="1"/>
  <c r="AU18" i="1"/>
  <c r="AU28" i="1"/>
  <c r="AU77" i="1"/>
  <c r="AU113" i="1"/>
  <c r="AU39" i="1"/>
  <c r="AF71" i="1"/>
  <c r="AG71" i="1" s="1"/>
  <c r="AH71" i="1" s="1"/>
  <c r="AK71" i="1"/>
  <c r="AL71" i="1" s="1"/>
  <c r="AU81" i="1"/>
  <c r="AU119" i="1"/>
  <c r="AU125" i="1"/>
  <c r="AU22" i="1"/>
  <c r="AU91" i="1"/>
  <c r="AU104" i="1"/>
  <c r="AU32" i="1"/>
  <c r="AU88" i="1"/>
  <c r="AU114" i="1"/>
  <c r="AF111" i="1"/>
  <c r="AG111" i="1" s="1"/>
  <c r="AH111" i="1" s="1"/>
  <c r="AK111" i="1"/>
  <c r="AL111" i="1" s="1"/>
  <c r="AF115" i="1"/>
  <c r="AG115" i="1" s="1"/>
  <c r="AH115" i="1" s="1"/>
  <c r="AK115" i="1"/>
  <c r="AL115" i="1" s="1"/>
  <c r="AU84" i="1"/>
  <c r="AU127" i="1"/>
  <c r="AU40" i="1"/>
  <c r="AK123" i="1"/>
  <c r="AL123" i="1" s="1"/>
  <c r="AF123" i="1"/>
  <c r="AG123" i="1" s="1"/>
  <c r="AH123" i="1" s="1"/>
  <c r="AU89" i="1"/>
  <c r="AU11" i="1"/>
  <c r="AF13" i="1"/>
  <c r="AG13" i="1" s="1"/>
  <c r="AH13" i="1" s="1"/>
  <c r="AK13" i="1"/>
  <c r="AL13" i="1" s="1"/>
  <c r="AF19" i="1"/>
  <c r="AG19" i="1" s="1"/>
  <c r="AH19" i="1" s="1"/>
  <c r="AK19" i="1"/>
  <c r="AL19" i="1" s="1"/>
  <c r="AF23" i="1"/>
  <c r="AG23" i="1" s="1"/>
  <c r="AH23" i="1" s="1"/>
  <c r="AK23" i="1"/>
  <c r="AL23" i="1" s="1"/>
  <c r="AF27" i="1"/>
  <c r="AG27" i="1" s="1"/>
  <c r="AH27" i="1" s="1"/>
  <c r="AK27" i="1"/>
  <c r="AL27" i="1" s="1"/>
  <c r="AK31" i="1"/>
  <c r="AL31" i="1" s="1"/>
  <c r="AF31" i="1"/>
  <c r="AG31" i="1" s="1"/>
  <c r="AH31" i="1" s="1"/>
  <c r="AF35" i="1"/>
  <c r="AG35" i="1" s="1"/>
  <c r="AH35" i="1" s="1"/>
  <c r="AK35" i="1"/>
  <c r="AL35" i="1" s="1"/>
  <c r="AK53" i="1"/>
  <c r="AL53" i="1" s="1"/>
  <c r="AF53" i="1"/>
  <c r="AG53" i="1" s="1"/>
  <c r="AH53" i="1" s="1"/>
  <c r="AK63" i="1"/>
  <c r="AL63" i="1" s="1"/>
  <c r="AF63" i="1"/>
  <c r="AG63" i="1" s="1"/>
  <c r="AH63" i="1" s="1"/>
  <c r="AF67" i="1"/>
  <c r="AG67" i="1" s="1"/>
  <c r="AH67" i="1" s="1"/>
  <c r="AK67" i="1"/>
  <c r="AL67" i="1" s="1"/>
  <c r="AK101" i="1"/>
  <c r="AL101" i="1" s="1"/>
  <c r="AF101" i="1"/>
  <c r="AG101" i="1" s="1"/>
  <c r="AH101" i="1" s="1"/>
  <c r="AK117" i="1"/>
  <c r="AL117" i="1" s="1"/>
  <c r="AF117" i="1"/>
  <c r="AG117" i="1" s="1"/>
  <c r="AH117" i="1" s="1"/>
  <c r="AF135" i="1"/>
  <c r="AG135" i="1" s="1"/>
  <c r="AH135" i="1" s="1"/>
  <c r="AK135" i="1"/>
  <c r="AL135" i="1" s="1"/>
  <c r="AU85" i="1"/>
  <c r="AU83" i="1"/>
  <c r="AU26" i="1"/>
  <c r="AU25" i="1"/>
  <c r="Q49" i="1"/>
  <c r="S49" i="1" s="1"/>
  <c r="AU65" i="1"/>
  <c r="AU13" i="1"/>
  <c r="AU19" i="1"/>
  <c r="AU33" i="1"/>
  <c r="AU23" i="1"/>
  <c r="AU17" i="1"/>
  <c r="AU21" i="1"/>
  <c r="AU29" i="1"/>
  <c r="AU44" i="1"/>
  <c r="AU30" i="1"/>
  <c r="AU34" i="1"/>
  <c r="AU43" i="1"/>
  <c r="AU14" i="1"/>
  <c r="AU27" i="1"/>
  <c r="AU20" i="1"/>
  <c r="AU16" i="1"/>
  <c r="AU42" i="1"/>
  <c r="AU145" i="1"/>
  <c r="AU7" i="1"/>
  <c r="AU80" i="1"/>
  <c r="AU132" i="1"/>
  <c r="AU10" i="1"/>
  <c r="AU137" i="1"/>
  <c r="AU69" i="1"/>
  <c r="AU100" i="1"/>
  <c r="AU120" i="1"/>
  <c r="AU52" i="1"/>
  <c r="AU135" i="1"/>
  <c r="AU9" i="1"/>
  <c r="AU57" i="1"/>
  <c r="AU70" i="1"/>
  <c r="AU92" i="1"/>
  <c r="AU78" i="1"/>
  <c r="AU71" i="1"/>
  <c r="AU109" i="1"/>
  <c r="AU112" i="1"/>
  <c r="AU82" i="1"/>
  <c r="AU116" i="1"/>
  <c r="AU136" i="1"/>
  <c r="AU74" i="1"/>
  <c r="AU121" i="1"/>
  <c r="AU139" i="1"/>
  <c r="AU141" i="1"/>
  <c r="AU51" i="1"/>
  <c r="AU128" i="1"/>
  <c r="AU142" i="1"/>
  <c r="AU86" i="1"/>
  <c r="AU101" i="1"/>
  <c r="AU133" i="1"/>
  <c r="AU61" i="1"/>
  <c r="AU131" i="1"/>
  <c r="AU96" i="1"/>
  <c r="AU94" i="1"/>
  <c r="AU107" i="1"/>
  <c r="AU95" i="1"/>
  <c r="AU99" i="1"/>
  <c r="AU54" i="1"/>
  <c r="AU67" i="1"/>
  <c r="AU53" i="1"/>
  <c r="AU47" i="1"/>
  <c r="AU55" i="1"/>
  <c r="AU6" i="1"/>
  <c r="AU63" i="1"/>
  <c r="AU134" i="1"/>
  <c r="AU146" i="1"/>
  <c r="AU105" i="1"/>
  <c r="AU118" i="1"/>
  <c r="AU108" i="1"/>
  <c r="AU122" i="1"/>
  <c r="AU140" i="1"/>
  <c r="AU110" i="1"/>
  <c r="AL109" i="1" l="1"/>
  <c r="AO109" i="1"/>
  <c r="AQ109" i="1" s="1"/>
  <c r="AP101" i="1"/>
  <c r="AO101" i="1"/>
  <c r="AQ101" i="1" s="1"/>
  <c r="AP121" i="1"/>
  <c r="AO121" i="1"/>
  <c r="AQ121" i="1" s="1"/>
  <c r="AP67" i="1"/>
  <c r="AO67" i="1"/>
  <c r="AQ67" i="1" s="1"/>
  <c r="AP77" i="1"/>
  <c r="AO77" i="1"/>
  <c r="AQ77" i="1" s="1"/>
  <c r="AO65" i="1"/>
  <c r="AQ65" i="1" s="1"/>
  <c r="AP65" i="1"/>
  <c r="AP75" i="1"/>
  <c r="AO75" i="1"/>
  <c r="AQ75" i="1" s="1"/>
  <c r="AO43" i="1"/>
  <c r="AQ43" i="1" s="1"/>
  <c r="AP43" i="1"/>
  <c r="AO125" i="1"/>
  <c r="AQ125" i="1" s="1"/>
  <c r="AP125" i="1"/>
  <c r="AP109" i="1"/>
  <c r="AP137" i="1"/>
  <c r="AO137" i="1"/>
  <c r="AQ137" i="1" s="1"/>
  <c r="AP35" i="1"/>
  <c r="AO35" i="1"/>
  <c r="AQ35" i="1" s="1"/>
  <c r="AP59" i="1"/>
  <c r="AO59" i="1"/>
  <c r="AQ59" i="1" s="1"/>
  <c r="AO133" i="1"/>
  <c r="AQ133" i="1" s="1"/>
  <c r="AP133" i="1"/>
  <c r="AP63" i="1"/>
  <c r="AO63" i="1"/>
  <c r="AQ63" i="1" s="1"/>
  <c r="AO31" i="1"/>
  <c r="AQ31" i="1" s="1"/>
  <c r="AP31" i="1"/>
  <c r="AO71" i="1"/>
  <c r="AQ71" i="1" s="1"/>
  <c r="AP71" i="1"/>
  <c r="AP51" i="1"/>
  <c r="AO51" i="1"/>
  <c r="AQ51" i="1" s="1"/>
  <c r="AP55" i="1"/>
  <c r="AO55" i="1"/>
  <c r="AQ55" i="1" s="1"/>
  <c r="AP17" i="1"/>
  <c r="AO17" i="1"/>
  <c r="AQ17" i="1" s="1"/>
  <c r="AP141" i="1"/>
  <c r="AO141" i="1"/>
  <c r="AQ141" i="1" s="1"/>
  <c r="AO113" i="1"/>
  <c r="AQ113" i="1" s="1"/>
  <c r="AP113" i="1"/>
  <c r="AP33" i="1"/>
  <c r="AO33" i="1"/>
  <c r="AQ33" i="1" s="1"/>
  <c r="AP131" i="1"/>
  <c r="AO131" i="1"/>
  <c r="AQ131" i="1" s="1"/>
  <c r="AO145" i="1"/>
  <c r="AQ145" i="1" s="1"/>
  <c r="AP145" i="1"/>
  <c r="AO57" i="1"/>
  <c r="AQ57" i="1" s="1"/>
  <c r="AP57" i="1"/>
  <c r="AO29" i="1"/>
  <c r="AQ29" i="1" s="1"/>
  <c r="AP29" i="1"/>
  <c r="AP11" i="1"/>
  <c r="AO11" i="1"/>
  <c r="AQ11" i="1" s="1"/>
  <c r="AP61" i="1"/>
  <c r="AO61" i="1"/>
  <c r="AQ61" i="1" s="1"/>
  <c r="AP89" i="1"/>
  <c r="AO89" i="1"/>
  <c r="AQ89" i="1" s="1"/>
  <c r="AP19" i="1"/>
  <c r="AO19" i="1"/>
  <c r="AQ19" i="1" s="1"/>
  <c r="AP21" i="1"/>
  <c r="AO21" i="1"/>
  <c r="AQ21" i="1" s="1"/>
  <c r="AP123" i="1"/>
  <c r="AO123" i="1"/>
  <c r="AQ123" i="1" s="1"/>
  <c r="AP105" i="1"/>
  <c r="AO105" i="1"/>
  <c r="AQ105" i="1" s="1"/>
  <c r="AP135" i="1"/>
  <c r="AO135" i="1"/>
  <c r="AQ135" i="1" s="1"/>
  <c r="AP119" i="1"/>
  <c r="AO119" i="1"/>
  <c r="AQ119" i="1" s="1"/>
  <c r="AP9" i="1"/>
  <c r="AO9" i="1"/>
  <c r="AQ9" i="1" s="1"/>
  <c r="AP117" i="1"/>
  <c r="AO117" i="1"/>
  <c r="AQ117" i="1" s="1"/>
  <c r="AP53" i="1"/>
  <c r="AO53" i="1"/>
  <c r="AQ53" i="1" s="1"/>
  <c r="AP115" i="1"/>
  <c r="AO115" i="1"/>
  <c r="AQ115" i="1" s="1"/>
  <c r="AP107" i="1"/>
  <c r="AO107" i="1"/>
  <c r="AQ107" i="1" s="1"/>
  <c r="AP143" i="1"/>
  <c r="AO143" i="1"/>
  <c r="AQ143" i="1" s="1"/>
  <c r="AP103" i="1"/>
  <c r="AO103" i="1"/>
  <c r="AQ103" i="1" s="1"/>
  <c r="AP49" i="1"/>
  <c r="AO49" i="1"/>
  <c r="AQ49" i="1" s="1"/>
  <c r="AP93" i="1"/>
  <c r="AO93" i="1"/>
  <c r="AQ93" i="1" s="1"/>
  <c r="AP39" i="1"/>
  <c r="AO39" i="1"/>
  <c r="AQ39" i="1" s="1"/>
  <c r="AO111" i="1"/>
  <c r="AQ111" i="1" s="1"/>
  <c r="AP111" i="1"/>
  <c r="AP127" i="1"/>
  <c r="AO127" i="1"/>
  <c r="AQ127" i="1" s="1"/>
  <c r="AO37" i="1"/>
  <c r="AQ37" i="1" s="1"/>
  <c r="AP37" i="1"/>
  <c r="AP13" i="1"/>
  <c r="AO13" i="1"/>
  <c r="AQ13" i="1" s="1"/>
  <c r="AP15" i="1"/>
  <c r="AO15" i="1"/>
  <c r="AQ15" i="1" s="1"/>
  <c r="AP27" i="1"/>
  <c r="AO27" i="1"/>
  <c r="AQ27" i="1" s="1"/>
  <c r="AP97" i="1"/>
  <c r="AO97" i="1"/>
  <c r="AQ97" i="1" s="1"/>
  <c r="AP23" i="1"/>
  <c r="AO23" i="1"/>
  <c r="AQ23" i="1" s="1"/>
  <c r="AP47" i="1"/>
  <c r="AO47" i="1"/>
  <c r="AQ47" i="1" s="1"/>
  <c r="AO99" i="1"/>
  <c r="AQ99" i="1" s="1"/>
  <c r="AP99" i="1"/>
  <c r="AO79" i="1"/>
  <c r="AQ79" i="1" s="1"/>
  <c r="AP79" i="1"/>
  <c r="AO73" i="1"/>
  <c r="AQ73" i="1" s="1"/>
  <c r="AP73" i="1"/>
  <c r="AP95" i="1"/>
  <c r="AO95" i="1"/>
  <c r="AQ95" i="1" s="1"/>
  <c r="AP41" i="1"/>
  <c r="AO41" i="1"/>
  <c r="AQ41" i="1" s="1"/>
  <c r="AP25" i="1"/>
  <c r="AO25" i="1"/>
  <c r="AQ25" i="1" s="1"/>
  <c r="AP7" i="1"/>
  <c r="AO7" i="1"/>
  <c r="AQ7" i="1" s="1"/>
  <c r="AP129" i="1"/>
  <c r="AO129" i="1"/>
  <c r="AQ129" i="1" s="1"/>
  <c r="AP69" i="1"/>
  <c r="AO69" i="1"/>
  <c r="AQ69" i="1" s="1"/>
  <c r="AU49" i="1"/>
  <c r="Q147" i="1"/>
  <c r="AG5" i="1" l="1"/>
  <c r="AH5" i="1" s="1"/>
  <c r="AX5" i="1"/>
  <c r="BA5" i="1" l="1"/>
  <c r="AR149" i="1"/>
  <c r="AR147" i="1"/>
  <c r="BA149" i="1" l="1"/>
  <c r="BA147" i="1"/>
  <c r="AF85" i="1"/>
  <c r="AG85" i="1" s="1"/>
  <c r="AH85" i="1" s="1"/>
  <c r="AK85" i="1"/>
  <c r="AL85" i="1" s="1"/>
  <c r="AP85" i="1" l="1"/>
  <c r="AO85" i="1"/>
  <c r="AQ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Kopřivová Alena</author>
  </authors>
  <commentList>
    <comment ref="AV53" authorId="0" shapeId="0" xr:uid="{E092A072-41E7-4FC1-9F3A-E90F5FEE3787}">
      <text>
        <r>
          <rPr>
            <b/>
            <sz val="9"/>
            <color indexed="81"/>
            <rFont val="Tahoma"/>
            <charset val="1"/>
          </rPr>
          <t>Kopřivová Alena:</t>
        </r>
        <r>
          <rPr>
            <sz val="9"/>
            <color indexed="81"/>
            <rFont val="Tahoma"/>
            <charset val="1"/>
          </rPr>
          <t xml:space="preserve">
školou nevyplněno
</t>
        </r>
      </text>
    </comment>
  </commentList>
</comments>
</file>

<file path=xl/sharedStrings.xml><?xml version="1.0" encoding="utf-8"?>
<sst xmlns="http://schemas.openxmlformats.org/spreadsheetml/2006/main" count="1255" uniqueCount="142">
  <si>
    <t>L8</t>
  </si>
  <si>
    <t>P16</t>
  </si>
  <si>
    <t>buňka ve finan. rozvaze</t>
  </si>
  <si>
    <t>tis. Kč</t>
  </si>
  <si>
    <t>změna nenár. sl</t>
  </si>
  <si>
    <t>P6</t>
  </si>
  <si>
    <t>L6</t>
  </si>
  <si>
    <t>L10a</t>
  </si>
  <si>
    <t>L10b</t>
  </si>
  <si>
    <t>L11</t>
  </si>
  <si>
    <t>L12</t>
  </si>
  <si>
    <t>L13</t>
  </si>
  <si>
    <t>Kč</t>
  </si>
  <si>
    <t>abs. obj</t>
  </si>
  <si>
    <t>% nenár. sl/tarify</t>
  </si>
  <si>
    <t>mzd. inv.</t>
  </si>
  <si>
    <t>výp/mzd.i</t>
  </si>
  <si>
    <t>přesčasy  tis. Kč</t>
  </si>
  <si>
    <t>ost. přípl  tis. Kč</t>
  </si>
  <si>
    <t>osob. př.  tis. Kč</t>
  </si>
  <si>
    <t>odměny  tis. Kč</t>
  </si>
  <si>
    <t>A9</t>
  </si>
  <si>
    <t>výsledná</t>
  </si>
  <si>
    <t>př. zvl.
  tis. Kč</t>
  </si>
  <si>
    <t>př. vedení
 tis. Kč</t>
  </si>
  <si>
    <t>přesp. hod. 
tis. Kč</t>
  </si>
  <si>
    <t>pl. tarify 
tis. Kč</t>
  </si>
  <si>
    <t>náhrady  
tis. Kč</t>
  </si>
  <si>
    <t>objekt</t>
  </si>
  <si>
    <t>úprava nen. sl.
krok C</t>
  </si>
  <si>
    <t>nenár. sl.
po úpravě
krok C</t>
  </si>
  <si>
    <t>mzd.i</t>
  </si>
  <si>
    <t>PED</t>
  </si>
  <si>
    <t>NEPED</t>
  </si>
  <si>
    <t>KATEG. ZAM.</t>
  </si>
  <si>
    <t xml:space="preserve"> - nárok.sl</t>
  </si>
  <si>
    <t>dle P1-04</t>
  </si>
  <si>
    <t>okr</t>
  </si>
  <si>
    <t>ESF+RP</t>
  </si>
  <si>
    <t>kalk. nárok. složky ročně
v tis. Kč</t>
  </si>
  <si>
    <t>tarify měsíčně
v tis. Kč</t>
  </si>
  <si>
    <t>př. poč. zam. 2014 ze stát. r.</t>
  </si>
  <si>
    <t>oč. př.p. zam. 15</t>
  </si>
  <si>
    <t>dopočtený prům. měs. plat 2015</t>
  </si>
  <si>
    <t>úroveň nenár. r.
2015 cel.</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</si>
  <si>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2015</t>
    </r>
    <r>
      <rPr>
        <sz val="9"/>
        <rFont val="Times New Roman CE"/>
        <family val="1"/>
        <charset val="238"/>
      </rPr>
      <t xml:space="preserve"> tis.Kč</t>
    </r>
  </si>
  <si>
    <t>návrh platy
norm. 2015
v tis. Kč</t>
  </si>
  <si>
    <t>návrh -oček. 15
tis. Kč</t>
  </si>
  <si>
    <t>zm. nenár. sl. 14 Kč
krok A</t>
  </si>
  <si>
    <t>zm. nenár. sl. 2014 %
krok A</t>
  </si>
  <si>
    <t>zaměstn.
objekt. 15
krok B</t>
  </si>
  <si>
    <t>návrh - oček. 15
krok B</t>
  </si>
  <si>
    <t>zm. nenár. sl.2014 Kč
krok B</t>
  </si>
  <si>
    <t>zm. nenár. sl. 2014 %
krok B</t>
  </si>
  <si>
    <t>zm. nenár. sl. 14 %</t>
  </si>
  <si>
    <t>nenár. sl. 15/14</t>
  </si>
  <si>
    <t>platy 15
roční obj.
v tis. Kč</t>
  </si>
  <si>
    <t>nenár. sl.
vyplacené v  r. 2014</t>
  </si>
  <si>
    <t xml:space="preserve"> 14/13</t>
  </si>
  <si>
    <t>v tis. Kč</t>
  </si>
  <si>
    <t>v Kč</t>
  </si>
  <si>
    <t>prům. nenár.sl.
2014</t>
  </si>
  <si>
    <t>odměny
prům. 2014</t>
  </si>
  <si>
    <t>pr.osob. přípl. 2014</t>
  </si>
  <si>
    <t>prům. měs. plat 2014</t>
  </si>
  <si>
    <t>rozp. platy 
přímé 14 
ÚZ 33353</t>
  </si>
  <si>
    <t>platy celkem 
r. 2014
tis.Kč</t>
  </si>
  <si>
    <t>jednotlivě</t>
  </si>
  <si>
    <t>platy celkem
P1-04
součet P+N</t>
  </si>
  <si>
    <t>rozdíl platy
P1-04-ÚZ33353</t>
  </si>
  <si>
    <t>RP 2015  
na platy 
33052</t>
  </si>
  <si>
    <t>x</t>
  </si>
  <si>
    <t>kalk. 
nárok. sl. 15</t>
  </si>
  <si>
    <t>prům. nenár. sl. r. 2013</t>
  </si>
  <si>
    <t>normat.</t>
  </si>
  <si>
    <t>přímé+tarify</t>
  </si>
  <si>
    <t>přímé 33353</t>
  </si>
  <si>
    <t>RP 2015  
na tarify 
nedokryto</t>
  </si>
  <si>
    <t>projednání</t>
  </si>
  <si>
    <r>
      <t>platy roč. úpr. 2015</t>
    </r>
    <r>
      <rPr>
        <b/>
        <i/>
        <sz val="9"/>
        <rFont val="Times New Roman CE"/>
        <charset val="238"/>
      </rPr>
      <t xml:space="preserve">
v tis. Kč</t>
    </r>
  </si>
  <si>
    <t>specializ. příplatky
tis. Kč</t>
  </si>
  <si>
    <t>náhrady  platu
tis. Kč</t>
  </si>
  <si>
    <t>př. vedení a zastup.
 tis. Kč</t>
  </si>
  <si>
    <t>zvláštní přípl. 
  tis. Kč</t>
  </si>
  <si>
    <t>platové tarify 
tis. Kč</t>
  </si>
  <si>
    <t>odměny za přesp. hod. 
tis. Kč</t>
  </si>
  <si>
    <t>platy za přesčasy  tis. Kč</t>
  </si>
  <si>
    <t>ostatní přípl  tis. Kč</t>
  </si>
  <si>
    <t>osobní př.  tis. Kč</t>
  </si>
  <si>
    <t>pedag./neped.</t>
  </si>
  <si>
    <t>CELKEM pedagogové + neped.</t>
  </si>
  <si>
    <t xml:space="preserve">celkem  </t>
  </si>
  <si>
    <t>odměny  
tis. Kč</t>
  </si>
  <si>
    <t>mzd.inv</t>
  </si>
  <si>
    <t>krytí tar.</t>
  </si>
  <si>
    <t>právnická osoba vykonávající činnost školy, škol zařízení</t>
  </si>
  <si>
    <t>propočet na mzdovou</t>
  </si>
  <si>
    <r>
      <t xml:space="preserve">kalk. nárok. složky ročně
</t>
    </r>
    <r>
      <rPr>
        <b/>
        <sz val="9"/>
        <rFont val="Times New Roman CE"/>
        <charset val="238"/>
      </rPr>
      <t>vč PO</t>
    </r>
    <r>
      <rPr>
        <sz val="9"/>
        <rFont val="Times New Roman CE"/>
        <family val="1"/>
        <charset val="238"/>
      </rPr>
      <t xml:space="preserve"> v tis. Kč</t>
    </r>
  </si>
  <si>
    <t>nepokrytí
nár. celkem včetně PO</t>
  </si>
  <si>
    <t>platy P1-04
-ÚZ33353 (další progr.)</t>
  </si>
  <si>
    <t>zaměstnanci, prům.  platy 2022 v Kč</t>
  </si>
  <si>
    <t>zaměstnanci, úroveň odměňování - skutečnost v roce 2022, hrazeno ze stát. rozpočtu</t>
  </si>
  <si>
    <t>př. poč. zam. 2022 ze stát. r.</t>
  </si>
  <si>
    <t>př. poč. zam. 2022 z ESF</t>
  </si>
  <si>
    <r>
      <t xml:space="preserve">rozpočet </t>
    </r>
    <r>
      <rPr>
        <b/>
        <sz val="9"/>
        <rFont val="Times New Roman CE"/>
        <charset val="238"/>
      </rPr>
      <t>platy</t>
    </r>
    <r>
      <rPr>
        <sz val="9"/>
        <rFont val="Times New Roman CE"/>
        <family val="1"/>
        <charset val="238"/>
      </rPr>
      <t xml:space="preserve"> 
přímé 2022
ÚZ 33353</t>
    </r>
  </si>
  <si>
    <t>platy celkem 
r. 2022
tis.Kč</t>
  </si>
  <si>
    <t>prům. měs. plat 2022</t>
  </si>
  <si>
    <t>pr.osob. přípl. 2022</t>
  </si>
  <si>
    <t>odměny
prům. 2022</t>
  </si>
  <si>
    <t>prům. nenár.sl.
2022</t>
  </si>
  <si>
    <t>změna tar. 1.2023</t>
  </si>
  <si>
    <t>1/2023</t>
  </si>
  <si>
    <t>oč. pr.př.p. zam. 23 vč. Podp Op</t>
  </si>
  <si>
    <t>dopočtený prům. měs. plat 2023 Kč</t>
  </si>
  <si>
    <t>kalkulovaná 
nárok. složka 23</t>
  </si>
  <si>
    <t>úroveň nenár. sl. r.
2023</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</si>
  <si>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2023</t>
    </r>
    <r>
      <rPr>
        <sz val="9"/>
        <rFont val="Times New Roman CE"/>
        <family val="1"/>
        <charset val="238"/>
      </rPr>
      <t xml:space="preserve"> tis.Kč</t>
    </r>
  </si>
  <si>
    <t>návrh platy
norm. 2023
v tis. Kč</t>
  </si>
  <si>
    <t>návrh -oček. 23
tis. Kč</t>
  </si>
  <si>
    <t>zm. nenár. sl. 22 Kč
krok A</t>
  </si>
  <si>
    <t>zm. nenár. sl. 2022 %
krok A</t>
  </si>
  <si>
    <t>3/2023</t>
  </si>
  <si>
    <t>zaměstn.
objekt. 23
krok B</t>
  </si>
  <si>
    <t>návrh - oček. 23
krok B</t>
  </si>
  <si>
    <t>zm. nenár. sl.2022 Kč
krok B</t>
  </si>
  <si>
    <t>zm. nenár. sl. 2022 %
krok B</t>
  </si>
  <si>
    <r>
      <t>platy roč. úpr. 2023</t>
    </r>
    <r>
      <rPr>
        <b/>
        <i/>
        <sz val="9"/>
        <rFont val="Times New Roman CE"/>
        <charset val="238"/>
      </rPr>
      <t xml:space="preserve">
v tis. Kč</t>
    </r>
  </si>
  <si>
    <t>zm. nenár. sl. 22 %
krok C</t>
  </si>
  <si>
    <t>podíl nenár. sl. 23/22</t>
  </si>
  <si>
    <r>
      <t xml:space="preserve">platy 2023
roční obj. </t>
    </r>
    <r>
      <rPr>
        <b/>
        <sz val="9"/>
        <color rgb="FFFF0000"/>
        <rFont val="Times New Roman CE"/>
        <charset val="238"/>
      </rPr>
      <t>bez podp.op.</t>
    </r>
  </si>
  <si>
    <t>nenár. sl.
vyplacené v  r. 2022</t>
  </si>
  <si>
    <t>prům. nenár. sl. r. 2021</t>
  </si>
  <si>
    <t>podíl prům nenár. sl 2022/2021</t>
  </si>
  <si>
    <t>vývoj oproti r. 2021</t>
  </si>
  <si>
    <t>mzdové podklady 1/2023</t>
  </si>
  <si>
    <t>porovnání na požadavky org.- r. 2023</t>
  </si>
  <si>
    <t>2023</t>
  </si>
  <si>
    <t>inventuru 1. 2023</t>
  </si>
  <si>
    <t>Saldo podp. opatření 
1.-2.2023</t>
  </si>
  <si>
    <t>kalkulace a vybilancování meziročního dopadu rozpisu rozpočtu pro rok 2023</t>
  </si>
  <si>
    <t>nenár.2022</t>
  </si>
  <si>
    <t>platy z rozpočtu
 zřiz.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</si>
</sst>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
    <numFmt numFmtId="167" formatCode="#,##0.000"/>
    <numFmt numFmtId="168" formatCode="#,##0.0"/>
    <numFmt numFmtId="169" formatCode="0.0000"/>
    <numFmt numFmtId="170" formatCode="#,##0.0000"/>
  </numFmts>
  <fonts count="37" x14ac:knownFonts="1">
    <font>
      <sz val="10"/>
      <name val="Arial CE"/>
      <charset val="238"/>
    </font>
    <font>
      <sz val="10"/>
      <name val="Arial CE"/>
      <charset val="238"/>
    </font>
    <font>
      <sz val="10"/>
      <name val="Times New Roman CE"/>
      <family val="1"/>
      <charset val="238"/>
    </font>
    <font>
      <b/>
      <sz val="10"/>
      <name val="Arial CE"/>
      <family val="2"/>
      <charset val="238"/>
    </font>
    <font>
      <i/>
      <sz val="10"/>
      <name val="Times New Roman CE"/>
      <family val="1"/>
      <charset val="238"/>
    </font>
    <font>
      <i/>
      <sz val="10"/>
      <name val="Times New Roman CE"/>
      <charset val="238"/>
    </font>
    <font>
      <sz val="9"/>
      <name val="Times New Roman CE"/>
      <family val="1"/>
      <charset val="238"/>
    </font>
    <font>
      <sz val="10"/>
      <name val="Arial CE"/>
      <family val="2"/>
      <charset val="238"/>
    </font>
    <font>
      <b/>
      <i/>
      <sz val="10"/>
      <name val="Times New Roman CE"/>
      <family val="1"/>
      <charset val="238"/>
    </font>
    <font>
      <b/>
      <sz val="10"/>
      <name val="Arial CE"/>
      <charset val="238"/>
    </font>
    <font>
      <sz val="9"/>
      <name val="Arial CE"/>
      <charset val="238"/>
    </font>
    <font>
      <b/>
      <sz val="9"/>
      <name val="Times New Roman CE"/>
      <family val="1"/>
      <charset val="238"/>
    </font>
    <font>
      <b/>
      <sz val="9"/>
      <name val="Times New Roman CE"/>
      <charset val="238"/>
    </font>
    <font>
      <b/>
      <sz val="10"/>
      <name val="Times New Roman CE"/>
      <charset val="238"/>
    </font>
    <font>
      <sz val="8"/>
      <name val="Times New Roman CE"/>
      <family val="1"/>
      <charset val="238"/>
    </font>
    <font>
      <b/>
      <sz val="9"/>
      <name val="Arial CE"/>
      <charset val="238"/>
    </font>
    <font>
      <sz val="9"/>
      <name val="Times New Roman CE"/>
      <charset val="238"/>
    </font>
    <font>
      <sz val="10"/>
      <name val="Arial CE"/>
    </font>
    <font>
      <sz val="10"/>
      <color rgb="FFFF0000"/>
      <name val="Arial CE"/>
      <charset val="238"/>
    </font>
    <font>
      <i/>
      <sz val="9"/>
      <color rgb="FFFF0000"/>
      <name val="Times New Roman CE"/>
      <family val="1"/>
      <charset val="238"/>
    </font>
    <font>
      <sz val="9"/>
      <color theme="1"/>
      <name val="Arial CE"/>
      <charset val="238"/>
    </font>
    <font>
      <sz val="8"/>
      <name val="Arial CE"/>
      <charset val="238"/>
    </font>
    <font>
      <sz val="10"/>
      <color theme="1"/>
      <name val="Arial CE"/>
      <charset val="238"/>
    </font>
    <font>
      <b/>
      <i/>
      <sz val="9"/>
      <name val="Times New Roman CE"/>
      <charset val="238"/>
    </font>
    <font>
      <sz val="9"/>
      <color theme="1"/>
      <name val="Times New Roman CE"/>
      <family val="1"/>
      <charset val="238"/>
    </font>
    <font>
      <sz val="9"/>
      <name val="Times New Roman"/>
      <family val="1"/>
      <charset val="238"/>
    </font>
    <font>
      <sz val="10"/>
      <name val="Times New Roman CE"/>
      <charset val="238"/>
    </font>
    <font>
      <i/>
      <sz val="10"/>
      <color theme="9" tint="-0.249977111117893"/>
      <name val="Times New Roman CE"/>
      <family val="1"/>
      <charset val="238"/>
    </font>
    <font>
      <i/>
      <sz val="9"/>
      <color theme="1"/>
      <name val="Times New Roman CE"/>
      <family val="1"/>
      <charset val="238"/>
    </font>
    <font>
      <b/>
      <sz val="9"/>
      <color rgb="FFFF0000"/>
      <name val="Times New Roman CE"/>
      <charset val="238"/>
    </font>
    <font>
      <sz val="10"/>
      <name val="Times New Roman CE"/>
    </font>
    <font>
      <sz val="8"/>
      <name val="Arial CE"/>
      <family val="2"/>
      <charset val="238"/>
    </font>
    <font>
      <sz val="10"/>
      <color theme="1"/>
      <name val="Arial"/>
      <family val="2"/>
      <charset val="238"/>
    </font>
    <font>
      <sz val="8"/>
      <name val="Arial"/>
      <family val="2"/>
    </font>
    <font>
      <sz val="10"/>
      <name val="Arial"/>
      <family val="2"/>
      <charset val="238"/>
    </font>
    <font>
      <sz val="9"/>
      <color indexed="81"/>
      <name val="Tahoma"/>
      <charset val="1"/>
    </font>
    <font>
      <b/>
      <sz val="9"/>
      <color indexed="81"/>
      <name val="Tahoma"/>
      <charset val="1"/>
    </font>
  </fonts>
  <fills count="17">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C000"/>
        <bgColor indexed="64"/>
      </patternFill>
    </fill>
    <fill>
      <patternFill patternType="solid">
        <fgColor rgb="FF99FFCC"/>
        <bgColor indexed="64"/>
      </patternFill>
    </fill>
    <fill>
      <patternFill patternType="solid">
        <fgColor theme="6" tint="0.39997558519241921"/>
        <bgColor indexed="64"/>
      </patternFill>
    </fill>
    <fill>
      <patternFill patternType="solid">
        <fgColor rgb="FFFFFF99"/>
        <bgColor indexed="64"/>
      </patternFill>
    </fill>
    <fill>
      <patternFill patternType="solid">
        <fgColor theme="5"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55">
    <xf numFmtId="0" fontId="0" fillId="0" borderId="0" xfId="0"/>
    <xf numFmtId="0" fontId="2" fillId="0" borderId="0" xfId="0" applyFont="1"/>
    <xf numFmtId="0" fontId="4" fillId="0" borderId="1" xfId="0" applyFont="1" applyBorder="1" applyAlignment="1">
      <alignment horizontal="center"/>
    </xf>
    <xf numFmtId="1" fontId="0" fillId="0" borderId="1" xfId="0" applyNumberFormat="1" applyBorder="1"/>
    <xf numFmtId="1" fontId="0" fillId="2" borderId="1" xfId="0" applyNumberFormat="1" applyFill="1" applyBorder="1"/>
    <xf numFmtId="166" fontId="0" fillId="2" borderId="1" xfId="0" applyNumberFormat="1" applyFill="1" applyBorder="1"/>
    <xf numFmtId="166" fontId="0" fillId="2" borderId="1" xfId="1" applyNumberFormat="1" applyFont="1" applyFill="1" applyBorder="1"/>
    <xf numFmtId="0" fontId="4" fillId="0" borderId="3" xfId="0" applyFont="1" applyBorder="1" applyAlignment="1">
      <alignment horizontal="center"/>
    </xf>
    <xf numFmtId="0" fontId="4" fillId="0" borderId="2" xfId="0" applyFont="1" applyBorder="1" applyAlignment="1">
      <alignment horizontal="right"/>
    </xf>
    <xf numFmtId="164" fontId="0" fillId="2" borderId="6" xfId="0" applyNumberFormat="1" applyFill="1" applyBorder="1"/>
    <xf numFmtId="0" fontId="4" fillId="0" borderId="7" xfId="0" applyFont="1" applyBorder="1"/>
    <xf numFmtId="0" fontId="8" fillId="0" borderId="1" xfId="0" applyFont="1" applyBorder="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166" fontId="0" fillId="2" borderId="4" xfId="1" applyNumberFormat="1" applyFont="1" applyFill="1" applyBorder="1"/>
    <xf numFmtId="16" fontId="4" fillId="0" borderId="10" xfId="0" applyNumberFormat="1" applyFont="1" applyBorder="1" applyAlignment="1">
      <alignment horizontal="center"/>
    </xf>
    <xf numFmtId="164" fontId="0" fillId="2" borderId="5" xfId="0" applyNumberFormat="1" applyFill="1" applyBorder="1"/>
    <xf numFmtId="9" fontId="0" fillId="2" borderId="4" xfId="1" applyNumberFormat="1" applyFont="1" applyFill="1" applyBorder="1"/>
    <xf numFmtId="168" fontId="0" fillId="0" borderId="0" xfId="0" applyNumberFormat="1"/>
    <xf numFmtId="168" fontId="4" fillId="4" borderId="11" xfId="0" applyNumberFormat="1" applyFont="1" applyFill="1" applyBorder="1" applyAlignment="1">
      <alignment horizontal="center"/>
    </xf>
    <xf numFmtId="0" fontId="6" fillId="0" borderId="4" xfId="0" applyFont="1" applyBorder="1" applyAlignment="1">
      <alignment horizontal="center" wrapText="1"/>
    </xf>
    <xf numFmtId="0" fontId="10" fillId="0" borderId="0" xfId="0" applyFont="1"/>
    <xf numFmtId="0" fontId="0" fillId="0" borderId="0" xfId="0" applyFill="1"/>
    <xf numFmtId="0" fontId="6" fillId="0" borderId="0" xfId="0" applyFont="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6" fillId="6" borderId="1" xfId="0" applyFont="1" applyFill="1" applyBorder="1" applyAlignment="1">
      <alignment horizontal="center" wrapText="1"/>
    </xf>
    <xf numFmtId="0" fontId="6" fillId="0" borderId="5" xfId="0" applyFont="1" applyBorder="1" applyAlignment="1">
      <alignment horizontal="center" wrapText="1"/>
    </xf>
    <xf numFmtId="168" fontId="6" fillId="4" borderId="15" xfId="0" applyNumberFormat="1" applyFont="1" applyFill="1" applyBorder="1" applyAlignment="1">
      <alignment horizontal="center" wrapText="1"/>
    </xf>
    <xf numFmtId="0" fontId="6" fillId="0" borderId="17" xfId="0" applyFont="1" applyBorder="1" applyAlignment="1">
      <alignment horizontal="center" wrapText="1"/>
    </xf>
    <xf numFmtId="0" fontId="6" fillId="0" borderId="0" xfId="0" applyFont="1" applyAlignment="1">
      <alignment horizontal="center" wrapText="1"/>
    </xf>
    <xf numFmtId="168" fontId="4" fillId="3" borderId="20" xfId="0" applyNumberFormat="1" applyFont="1" applyFill="1" applyBorder="1" applyAlignment="1">
      <alignment horizontal="center"/>
    </xf>
    <xf numFmtId="0" fontId="2" fillId="7" borderId="22" xfId="0" applyFont="1" applyFill="1" applyBorder="1" applyAlignment="1">
      <alignment horizontal="center" wrapText="1"/>
    </xf>
    <xf numFmtId="0" fontId="5" fillId="0" borderId="21" xfId="0" applyFont="1" applyBorder="1" applyAlignment="1">
      <alignment horizontal="center"/>
    </xf>
    <xf numFmtId="168" fontId="0" fillId="0" borderId="0" xfId="0" applyNumberFormat="1" applyFill="1"/>
    <xf numFmtId="0" fontId="10" fillId="0" borderId="0" xfId="0" applyFont="1" applyAlignment="1">
      <alignment horizontal="center" vertical="center"/>
    </xf>
    <xf numFmtId="168" fontId="9" fillId="3" borderId="1" xfId="0" applyNumberFormat="1" applyFont="1" applyFill="1" applyBorder="1"/>
    <xf numFmtId="0" fontId="7" fillId="0" borderId="0" xfId="0" applyFont="1" applyFill="1" applyBorder="1"/>
    <xf numFmtId="168" fontId="0" fillId="4" borderId="0" xfId="0" applyNumberFormat="1" applyFill="1"/>
    <xf numFmtId="1" fontId="10" fillId="0" borderId="26" xfId="0" applyNumberFormat="1" applyFont="1" applyBorder="1"/>
    <xf numFmtId="164" fontId="10" fillId="2" borderId="30" xfId="0" applyNumberFormat="1" applyFont="1" applyFill="1" applyBorder="1"/>
    <xf numFmtId="9" fontId="10" fillId="2" borderId="38" xfId="1" applyNumberFormat="1" applyFont="1" applyFill="1" applyBorder="1"/>
    <xf numFmtId="1" fontId="10" fillId="0" borderId="23" xfId="0" applyNumberFormat="1" applyFont="1" applyBorder="1"/>
    <xf numFmtId="164" fontId="10" fillId="2" borderId="12" xfId="0" applyNumberFormat="1" applyFont="1" applyFill="1" applyBorder="1"/>
    <xf numFmtId="9" fontId="10" fillId="2" borderId="14" xfId="1" applyNumberFormat="1" applyFont="1" applyFill="1" applyBorder="1"/>
    <xf numFmtId="0" fontId="0" fillId="0" borderId="0" xfId="0" applyAlignment="1">
      <alignment horizontal="center"/>
    </xf>
    <xf numFmtId="0" fontId="0" fillId="0" borderId="0" xfId="0" applyAlignment="1"/>
    <xf numFmtId="1" fontId="4" fillId="0" borderId="1" xfId="0" applyNumberFormat="1" applyFont="1" applyBorder="1" applyAlignment="1">
      <alignment horizontal="center"/>
    </xf>
    <xf numFmtId="1" fontId="0" fillId="0" borderId="0" xfId="0" applyNumberFormat="1"/>
    <xf numFmtId="1" fontId="10" fillId="0" borderId="36" xfId="0" applyNumberFormat="1" applyFont="1" applyBorder="1"/>
    <xf numFmtId="164" fontId="10" fillId="2" borderId="35" xfId="0" applyNumberFormat="1" applyFont="1" applyFill="1" applyBorder="1"/>
    <xf numFmtId="9" fontId="10" fillId="2" borderId="37" xfId="1" applyNumberFormat="1" applyFont="1" applyFill="1" applyBorder="1"/>
    <xf numFmtId="1" fontId="10" fillId="0" borderId="24" xfId="0" applyNumberFormat="1" applyFont="1" applyBorder="1"/>
    <xf numFmtId="164" fontId="10" fillId="2" borderId="50" xfId="0" applyNumberFormat="1" applyFont="1" applyFill="1" applyBorder="1"/>
    <xf numFmtId="9" fontId="10" fillId="2" borderId="10" xfId="1" applyNumberFormat="1" applyFont="1" applyFill="1" applyBorder="1"/>
    <xf numFmtId="1" fontId="10" fillId="0" borderId="56" xfId="0" applyNumberFormat="1" applyFont="1" applyBorder="1"/>
    <xf numFmtId="164" fontId="10" fillId="2" borderId="54" xfId="0" applyNumberFormat="1" applyFont="1" applyFill="1" applyBorder="1"/>
    <xf numFmtId="9" fontId="10" fillId="2" borderId="60" xfId="1" applyNumberFormat="1" applyFont="1" applyFill="1" applyBorder="1"/>
    <xf numFmtId="1" fontId="10" fillId="0" borderId="8" xfId="0" applyNumberFormat="1" applyFont="1" applyBorder="1"/>
    <xf numFmtId="164" fontId="10" fillId="2" borderId="11" xfId="0" applyNumberFormat="1" applyFont="1" applyFill="1" applyBorder="1"/>
    <xf numFmtId="9" fontId="10" fillId="2" borderId="7" xfId="1" applyNumberFormat="1" applyFont="1" applyFill="1" applyBorder="1"/>
    <xf numFmtId="1" fontId="0" fillId="0" borderId="56" xfId="0" applyNumberFormat="1" applyBorder="1"/>
    <xf numFmtId="164" fontId="0" fillId="2" borderId="54" xfId="0" applyNumberFormat="1" applyFill="1" applyBorder="1"/>
    <xf numFmtId="9" fontId="0" fillId="2" borderId="60" xfId="1" applyNumberFormat="1" applyFont="1" applyFill="1" applyBorder="1"/>
    <xf numFmtId="166" fontId="0" fillId="2" borderId="60" xfId="1" applyNumberFormat="1" applyFont="1" applyFill="1" applyBorder="1"/>
    <xf numFmtId="168" fontId="9" fillId="3" borderId="56" xfId="0" applyNumberFormat="1" applyFont="1" applyFill="1" applyBorder="1"/>
    <xf numFmtId="1" fontId="0" fillId="0" borderId="26" xfId="0" applyNumberFormat="1" applyBorder="1"/>
    <xf numFmtId="164" fontId="0" fillId="2" borderId="30" xfId="0" applyNumberFormat="1" applyFill="1" applyBorder="1"/>
    <xf numFmtId="9" fontId="0" fillId="2" borderId="38" xfId="1" applyNumberFormat="1" applyFont="1" applyFill="1" applyBorder="1"/>
    <xf numFmtId="0" fontId="0" fillId="0" borderId="48" xfId="0" applyBorder="1"/>
    <xf numFmtId="167" fontId="0" fillId="0" borderId="30" xfId="0" applyNumberFormat="1" applyFill="1" applyBorder="1"/>
    <xf numFmtId="167" fontId="0" fillId="0" borderId="54" xfId="0" applyNumberFormat="1" applyFill="1" applyBorder="1"/>
    <xf numFmtId="168" fontId="0" fillId="7" borderId="0" xfId="0" applyNumberFormat="1" applyFill="1"/>
    <xf numFmtId="0" fontId="4" fillId="4" borderId="20" xfId="0" applyFont="1" applyFill="1" applyBorder="1" applyAlignment="1">
      <alignment horizontal="center"/>
    </xf>
    <xf numFmtId="168" fontId="4" fillId="0" borderId="6" xfId="0" applyNumberFormat="1" applyFont="1" applyBorder="1" applyAlignment="1">
      <alignment horizontal="center"/>
    </xf>
    <xf numFmtId="168" fontId="0" fillId="2" borderId="6" xfId="0" applyNumberFormat="1" applyFill="1" applyBorder="1"/>
    <xf numFmtId="168" fontId="8" fillId="3" borderId="1" xfId="0" applyNumberFormat="1" applyFont="1" applyFill="1" applyBorder="1" applyAlignment="1">
      <alignment horizontal="center"/>
    </xf>
    <xf numFmtId="1" fontId="10" fillId="10" borderId="51" xfId="0" applyNumberFormat="1" applyFont="1" applyFill="1" applyBorder="1"/>
    <xf numFmtId="1" fontId="10" fillId="10" borderId="13" xfId="0" applyNumberFormat="1" applyFont="1" applyFill="1" applyBorder="1"/>
    <xf numFmtId="1" fontId="10" fillId="10" borderId="55" xfId="0" applyNumberFormat="1" applyFont="1" applyFill="1" applyBorder="1"/>
    <xf numFmtId="1" fontId="10" fillId="10" borderId="31" xfId="0" applyNumberFormat="1" applyFont="1" applyFill="1" applyBorder="1"/>
    <xf numFmtId="168" fontId="6" fillId="4" borderId="16" xfId="0" applyNumberFormat="1" applyFont="1" applyFill="1" applyBorder="1" applyAlignment="1">
      <alignment horizontal="center" wrapText="1"/>
    </xf>
    <xf numFmtId="168" fontId="4" fillId="4" borderId="8" xfId="0" applyNumberFormat="1" applyFont="1" applyFill="1" applyBorder="1" applyAlignment="1">
      <alignment horizontal="center"/>
    </xf>
    <xf numFmtId="0" fontId="0" fillId="0" borderId="26" xfId="0" applyFill="1" applyBorder="1" applyAlignment="1">
      <alignment horizontal="center" vertical="center"/>
    </xf>
    <xf numFmtId="0" fontId="0" fillId="0" borderId="56" xfId="0" applyFill="1" applyBorder="1" applyAlignment="1">
      <alignment horizontal="center" vertical="center"/>
    </xf>
    <xf numFmtId="1" fontId="6" fillId="12" borderId="47" xfId="0" applyNumberFormat="1" applyFont="1" applyFill="1" applyBorder="1"/>
    <xf numFmtId="1" fontId="6" fillId="12" borderId="1" xfId="0" applyNumberFormat="1" applyFont="1" applyFill="1" applyBorder="1" applyAlignment="1">
      <alignment horizontal="center" wrapText="1"/>
    </xf>
    <xf numFmtId="168" fontId="16" fillId="0" borderId="6" xfId="0" applyNumberFormat="1" applyFont="1" applyBorder="1" applyAlignment="1">
      <alignment horizontal="center" wrapText="1"/>
    </xf>
    <xf numFmtId="0" fontId="6" fillId="4" borderId="19" xfId="0" applyFont="1" applyFill="1" applyBorder="1" applyAlignment="1">
      <alignment horizontal="center" vertical="center" wrapText="1"/>
    </xf>
    <xf numFmtId="165" fontId="0" fillId="0" borderId="20" xfId="0" applyNumberFormat="1" applyBorder="1"/>
    <xf numFmtId="165" fontId="0" fillId="0" borderId="53" xfId="0" applyNumberFormat="1" applyBorder="1"/>
    <xf numFmtId="0" fontId="6" fillId="8" borderId="49" xfId="0" applyFont="1" applyFill="1" applyBorder="1" applyAlignment="1">
      <alignment horizontal="left" vertical="center" wrapText="1"/>
    </xf>
    <xf numFmtId="0" fontId="6" fillId="8" borderId="62" xfId="0" applyFont="1" applyFill="1" applyBorder="1" applyAlignment="1">
      <alignment horizontal="left" vertical="center" wrapText="1"/>
    </xf>
    <xf numFmtId="167" fontId="0" fillId="8" borderId="0" xfId="0" applyNumberFormat="1" applyFill="1"/>
    <xf numFmtId="167" fontId="14" fillId="8" borderId="9" xfId="0" applyNumberFormat="1" applyFont="1" applyFill="1" applyBorder="1" applyAlignment="1">
      <alignment horizontal="center" wrapText="1"/>
    </xf>
    <xf numFmtId="167" fontId="4" fillId="8" borderId="64" xfId="0" applyNumberFormat="1" applyFont="1" applyFill="1" applyBorder="1" applyAlignment="1">
      <alignment horizontal="center"/>
    </xf>
    <xf numFmtId="167" fontId="0" fillId="0" borderId="0" xfId="0" applyNumberFormat="1" applyFill="1"/>
    <xf numFmtId="167" fontId="14" fillId="0" borderId="14" xfId="0" applyNumberFormat="1" applyFont="1" applyBorder="1" applyAlignment="1">
      <alignment horizontal="center" wrapText="1"/>
    </xf>
    <xf numFmtId="167" fontId="4" fillId="0" borderId="4" xfId="0" applyNumberFormat="1" applyFont="1" applyBorder="1" applyAlignment="1">
      <alignment horizontal="center"/>
    </xf>
    <xf numFmtId="167" fontId="0" fillId="2" borderId="4" xfId="0" applyNumberFormat="1" applyFill="1" applyBorder="1"/>
    <xf numFmtId="167" fontId="0" fillId="2" borderId="60" xfId="0" applyNumberFormat="1" applyFill="1" applyBorder="1"/>
    <xf numFmtId="167" fontId="0" fillId="2" borderId="38" xfId="0" applyNumberFormat="1" applyFill="1" applyBorder="1"/>
    <xf numFmtId="167" fontId="0" fillId="2" borderId="14" xfId="0" applyNumberFormat="1" applyFill="1" applyBorder="1"/>
    <xf numFmtId="167" fontId="0" fillId="10" borderId="4" xfId="0" applyNumberFormat="1" applyFill="1" applyBorder="1"/>
    <xf numFmtId="167" fontId="0" fillId="10" borderId="60" xfId="0" applyNumberFormat="1" applyFill="1" applyBorder="1"/>
    <xf numFmtId="167" fontId="0" fillId="0" borderId="0" xfId="0" applyNumberFormat="1"/>
    <xf numFmtId="167" fontId="0" fillId="7" borderId="0" xfId="0" applyNumberFormat="1" applyFill="1"/>
    <xf numFmtId="167" fontId="6" fillId="3" borderId="12" xfId="0" applyNumberFormat="1" applyFont="1" applyFill="1" applyBorder="1" applyAlignment="1">
      <alignment horizontal="center" vertical="center" wrapText="1"/>
    </xf>
    <xf numFmtId="167" fontId="6" fillId="3" borderId="13" xfId="0" applyNumberFormat="1" applyFont="1" applyFill="1" applyBorder="1" applyAlignment="1">
      <alignment horizontal="center" vertical="center" wrapText="1"/>
    </xf>
    <xf numFmtId="167" fontId="4" fillId="3" borderId="5" xfId="0" applyNumberFormat="1" applyFont="1" applyFill="1" applyBorder="1" applyAlignment="1">
      <alignment horizontal="center"/>
    </xf>
    <xf numFmtId="167" fontId="4" fillId="3" borderId="3" xfId="0" applyNumberFormat="1" applyFont="1" applyFill="1" applyBorder="1" applyAlignment="1">
      <alignment horizontal="center"/>
    </xf>
    <xf numFmtId="167" fontId="0" fillId="0" borderId="5" xfId="0" applyNumberFormat="1" applyFill="1" applyBorder="1"/>
    <xf numFmtId="167" fontId="0" fillId="0" borderId="3" xfId="0" applyNumberFormat="1" applyFill="1" applyBorder="1"/>
    <xf numFmtId="167" fontId="0" fillId="0" borderId="55" xfId="0" applyNumberFormat="1" applyFill="1" applyBorder="1"/>
    <xf numFmtId="167" fontId="0" fillId="0" borderId="31" xfId="0" applyNumberFormat="1" applyFill="1" applyBorder="1"/>
    <xf numFmtId="167" fontId="0" fillId="0" borderId="13" xfId="0" applyNumberFormat="1" applyFill="1" applyBorder="1"/>
    <xf numFmtId="167" fontId="10" fillId="0" borderId="30" xfId="0" applyNumberFormat="1" applyFont="1" applyFill="1" applyBorder="1"/>
    <xf numFmtId="167" fontId="10" fillId="0" borderId="50" xfId="0" applyNumberFormat="1" applyFont="1" applyFill="1" applyBorder="1"/>
    <xf numFmtId="167" fontId="10" fillId="0" borderId="12" xfId="0" applyNumberFormat="1" applyFont="1" applyFill="1" applyBorder="1"/>
    <xf numFmtId="167" fontId="10" fillId="0" borderId="54" xfId="0" applyNumberFormat="1" applyFont="1" applyFill="1" applyBorder="1"/>
    <xf numFmtId="167" fontId="10" fillId="0" borderId="11" xfId="0" applyNumberFormat="1" applyFont="1" applyFill="1" applyBorder="1"/>
    <xf numFmtId="167" fontId="0" fillId="0" borderId="23" xfId="0" applyNumberFormat="1" applyFill="1" applyBorder="1"/>
    <xf numFmtId="167" fontId="0" fillId="0" borderId="56" xfId="0" applyNumberFormat="1" applyFill="1" applyBorder="1"/>
    <xf numFmtId="1" fontId="0" fillId="0" borderId="26" xfId="0" applyNumberFormat="1" applyFont="1" applyFill="1" applyBorder="1"/>
    <xf numFmtId="167" fontId="10" fillId="0" borderId="23" xfId="0" applyNumberFormat="1" applyFont="1" applyFill="1" applyBorder="1"/>
    <xf numFmtId="167" fontId="10" fillId="0" borderId="56" xfId="0" applyNumberFormat="1" applyFont="1" applyFill="1" applyBorder="1"/>
    <xf numFmtId="167" fontId="4" fillId="8" borderId="46" xfId="0" applyNumberFormat="1" applyFont="1" applyFill="1" applyBorder="1" applyAlignment="1">
      <alignment horizontal="center"/>
    </xf>
    <xf numFmtId="167" fontId="6" fillId="4" borderId="12" xfId="0" applyNumberFormat="1" applyFont="1" applyFill="1" applyBorder="1" applyAlignment="1">
      <alignment horizontal="center" wrapText="1"/>
    </xf>
    <xf numFmtId="167" fontId="4" fillId="4" borderId="5" xfId="0" applyNumberFormat="1" applyFont="1" applyFill="1" applyBorder="1" applyAlignment="1">
      <alignment horizontal="center"/>
    </xf>
    <xf numFmtId="167" fontId="0" fillId="10" borderId="19" xfId="0" applyNumberFormat="1" applyFont="1" applyFill="1" applyBorder="1"/>
    <xf numFmtId="167" fontId="10" fillId="10" borderId="9" xfId="0" applyNumberFormat="1" applyFont="1" applyFill="1" applyBorder="1"/>
    <xf numFmtId="1" fontId="0" fillId="10" borderId="3" xfId="0" applyNumberFormat="1" applyFill="1" applyBorder="1"/>
    <xf numFmtId="1" fontId="0" fillId="10" borderId="1" xfId="0" applyNumberFormat="1" applyFill="1" applyBorder="1"/>
    <xf numFmtId="1" fontId="10" fillId="10" borderId="59" xfId="0" applyNumberFormat="1" applyFont="1" applyFill="1" applyBorder="1"/>
    <xf numFmtId="1" fontId="10" fillId="10" borderId="36" xfId="0" applyNumberFormat="1" applyFont="1" applyFill="1" applyBorder="1"/>
    <xf numFmtId="1" fontId="10" fillId="10" borderId="26" xfId="0" applyNumberFormat="1" applyFont="1" applyFill="1" applyBorder="1"/>
    <xf numFmtId="1" fontId="10" fillId="10" borderId="24" xfId="0" applyNumberFormat="1" applyFont="1" applyFill="1" applyBorder="1"/>
    <xf numFmtId="1" fontId="10" fillId="10" borderId="23" xfId="0" applyNumberFormat="1" applyFont="1" applyFill="1" applyBorder="1"/>
    <xf numFmtId="1" fontId="10" fillId="10" borderId="56" xfId="0" applyNumberFormat="1" applyFont="1" applyFill="1" applyBorder="1"/>
    <xf numFmtId="1" fontId="10" fillId="10" borderId="61" xfId="0" applyNumberFormat="1" applyFont="1" applyFill="1" applyBorder="1"/>
    <xf numFmtId="1" fontId="10" fillId="10" borderId="8" xfId="0" applyNumberFormat="1" applyFont="1" applyFill="1" applyBorder="1"/>
    <xf numFmtId="167" fontId="10" fillId="10" borderId="46" xfId="0" applyNumberFormat="1" applyFont="1" applyFill="1" applyBorder="1"/>
    <xf numFmtId="1" fontId="20" fillId="10" borderId="24" xfId="0" applyNumberFormat="1" applyFont="1" applyFill="1" applyBorder="1"/>
    <xf numFmtId="1" fontId="20" fillId="10" borderId="26" xfId="0" applyNumberFormat="1" applyFont="1" applyFill="1" applyBorder="1"/>
    <xf numFmtId="1" fontId="20" fillId="10" borderId="23" xfId="0" applyNumberFormat="1" applyFont="1" applyFill="1" applyBorder="1"/>
    <xf numFmtId="1" fontId="20" fillId="10" borderId="56" xfId="0" applyNumberFormat="1" applyFont="1" applyFill="1" applyBorder="1"/>
    <xf numFmtId="165" fontId="6" fillId="4" borderId="64" xfId="0" applyNumberFormat="1" applyFont="1" applyFill="1" applyBorder="1" applyAlignment="1">
      <alignment horizontal="center" wrapText="1"/>
    </xf>
    <xf numFmtId="165" fontId="4" fillId="4" borderId="64" xfId="0" applyNumberFormat="1" applyFont="1" applyFill="1" applyBorder="1" applyAlignment="1">
      <alignment horizontal="center"/>
    </xf>
    <xf numFmtId="1" fontId="21" fillId="0" borderId="60" xfId="0" applyNumberFormat="1" applyFont="1" applyFill="1" applyBorder="1" applyAlignment="1">
      <alignment horizontal="center"/>
    </xf>
    <xf numFmtId="0" fontId="6" fillId="0" borderId="47" xfId="0" applyFont="1" applyBorder="1" applyAlignment="1">
      <alignment horizontal="center" vertical="center" wrapText="1"/>
    </xf>
    <xf numFmtId="0" fontId="4" fillId="0" borderId="2" xfId="0" applyFont="1" applyBorder="1" applyAlignment="1">
      <alignment horizontal="center"/>
    </xf>
    <xf numFmtId="1" fontId="0" fillId="10" borderId="56" xfId="0" applyNumberFormat="1" applyFont="1" applyFill="1" applyBorder="1"/>
    <xf numFmtId="1" fontId="0" fillId="10" borderId="26" xfId="0" applyNumberFormat="1" applyFont="1" applyFill="1" applyBorder="1"/>
    <xf numFmtId="1" fontId="0" fillId="10" borderId="1" xfId="0" applyNumberFormat="1" applyFont="1" applyFill="1" applyBorder="1"/>
    <xf numFmtId="1" fontId="22" fillId="10" borderId="56" xfId="0" applyNumberFormat="1" applyFont="1" applyFill="1" applyBorder="1"/>
    <xf numFmtId="1" fontId="22" fillId="10" borderId="26" xfId="0" applyNumberFormat="1" applyFont="1" applyFill="1" applyBorder="1"/>
    <xf numFmtId="1" fontId="22" fillId="10" borderId="1" xfId="0" applyNumberFormat="1" applyFont="1" applyFill="1" applyBorder="1"/>
    <xf numFmtId="1" fontId="20" fillId="10" borderId="36" xfId="0" applyNumberFormat="1" applyFont="1" applyFill="1" applyBorder="1"/>
    <xf numFmtId="1" fontId="20" fillId="10" borderId="8" xfId="0" applyNumberFormat="1" applyFont="1" applyFill="1" applyBorder="1"/>
    <xf numFmtId="0" fontId="22" fillId="0" borderId="0" xfId="0" applyFont="1"/>
    <xf numFmtId="1" fontId="0" fillId="10" borderId="55" xfId="0" applyNumberFormat="1" applyFont="1" applyFill="1" applyBorder="1"/>
    <xf numFmtId="1" fontId="0" fillId="10" borderId="31" xfId="0" applyNumberFormat="1" applyFont="1" applyFill="1" applyBorder="1"/>
    <xf numFmtId="1" fontId="0" fillId="10" borderId="3" xfId="0" applyNumberFormat="1" applyFont="1" applyFill="1" applyBorder="1"/>
    <xf numFmtId="165" fontId="6" fillId="4" borderId="3" xfId="0" applyNumberFormat="1" applyFont="1" applyFill="1" applyBorder="1" applyAlignment="1">
      <alignment horizontal="center" wrapText="1"/>
    </xf>
    <xf numFmtId="165" fontId="4" fillId="4" borderId="3" xfId="0" applyNumberFormat="1" applyFont="1" applyFill="1" applyBorder="1" applyAlignment="1">
      <alignment horizontal="center"/>
    </xf>
    <xf numFmtId="0" fontId="6" fillId="0" borderId="22" xfId="0" applyFont="1" applyBorder="1" applyAlignment="1">
      <alignment horizontal="center" vertical="center" wrapText="1"/>
    </xf>
    <xf numFmtId="0" fontId="6" fillId="0" borderId="14" xfId="0" applyFont="1" applyBorder="1" applyAlignment="1">
      <alignment horizontal="center" wrapText="1"/>
    </xf>
    <xf numFmtId="0" fontId="19" fillId="0" borderId="21" xfId="0" applyFont="1" applyBorder="1" applyAlignment="1">
      <alignment horizontal="center"/>
    </xf>
    <xf numFmtId="0" fontId="4" fillId="0" borderId="4" xfId="0" applyFont="1" applyBorder="1" applyAlignment="1">
      <alignment horizontal="center"/>
    </xf>
    <xf numFmtId="167" fontId="6" fillId="8" borderId="14" xfId="0" applyNumberFormat="1" applyFont="1" applyFill="1" applyBorder="1" applyAlignment="1">
      <alignment horizontal="center" wrapText="1"/>
    </xf>
    <xf numFmtId="168" fontId="21" fillId="0" borderId="62" xfId="0" applyNumberFormat="1" applyFont="1" applyFill="1" applyBorder="1" applyAlignment="1">
      <alignment horizontal="center"/>
    </xf>
    <xf numFmtId="164" fontId="21" fillId="0" borderId="55" xfId="0" applyNumberFormat="1" applyFont="1" applyFill="1" applyBorder="1" applyAlignment="1">
      <alignment horizontal="center"/>
    </xf>
    <xf numFmtId="1" fontId="21" fillId="0" borderId="56" xfId="0" applyNumberFormat="1" applyFont="1" applyFill="1" applyBorder="1" applyAlignment="1">
      <alignment horizontal="center"/>
    </xf>
    <xf numFmtId="166" fontId="21" fillId="0" borderId="56" xfId="0" applyNumberFormat="1" applyFont="1" applyFill="1" applyBorder="1" applyAlignment="1">
      <alignment horizontal="center"/>
    </xf>
    <xf numFmtId="2" fontId="0" fillId="0" borderId="56" xfId="0" applyNumberFormat="1" applyFill="1" applyBorder="1"/>
    <xf numFmtId="1" fontId="17" fillId="0" borderId="56" xfId="0" applyNumberFormat="1" applyFont="1" applyFill="1" applyBorder="1"/>
    <xf numFmtId="1" fontId="17" fillId="0" borderId="1" xfId="0" applyNumberFormat="1" applyFont="1" applyFill="1" applyBorder="1"/>
    <xf numFmtId="166" fontId="0" fillId="2" borderId="2" xfId="1" applyNumberFormat="1" applyFont="1" applyFill="1" applyBorder="1"/>
    <xf numFmtId="164" fontId="21" fillId="0" borderId="62" xfId="0" applyNumberFormat="1" applyFont="1" applyFill="1" applyBorder="1" applyAlignment="1">
      <alignment horizontal="center"/>
    </xf>
    <xf numFmtId="0" fontId="11" fillId="0" borderId="19" xfId="0" applyFont="1" applyBorder="1" applyAlignment="1">
      <alignment horizontal="center" wrapText="1"/>
    </xf>
    <xf numFmtId="0" fontId="8" fillId="0" borderId="20" xfId="0" applyFont="1" applyBorder="1" applyAlignment="1">
      <alignment horizontal="center"/>
    </xf>
    <xf numFmtId="166" fontId="0" fillId="2" borderId="2" xfId="0" applyNumberFormat="1" applyFill="1" applyBorder="1"/>
    <xf numFmtId="166" fontId="21" fillId="0" borderId="58" xfId="0" applyNumberFormat="1" applyFont="1" applyFill="1" applyBorder="1" applyAlignment="1">
      <alignment horizontal="center"/>
    </xf>
    <xf numFmtId="0" fontId="6" fillId="6" borderId="3" xfId="0" applyFont="1" applyFill="1" applyBorder="1" applyAlignment="1">
      <alignment horizontal="center" wrapText="1"/>
    </xf>
    <xf numFmtId="1" fontId="0" fillId="2" borderId="3" xfId="0" applyNumberFormat="1" applyFill="1" applyBorder="1"/>
    <xf numFmtId="164" fontId="0" fillId="0" borderId="20" xfId="0" applyNumberFormat="1" applyFill="1" applyBorder="1"/>
    <xf numFmtId="0" fontId="12" fillId="14" borderId="3" xfId="0" applyFont="1" applyFill="1" applyBorder="1" applyAlignment="1">
      <alignment horizontal="center" wrapText="1"/>
    </xf>
    <xf numFmtId="168" fontId="12" fillId="3" borderId="19" xfId="0" applyNumberFormat="1" applyFont="1" applyFill="1" applyBorder="1" applyAlignment="1">
      <alignment horizontal="center" wrapText="1"/>
    </xf>
    <xf numFmtId="0" fontId="16" fillId="0" borderId="3" xfId="0" applyFont="1" applyBorder="1" applyAlignment="1">
      <alignment horizontal="center" wrapText="1"/>
    </xf>
    <xf numFmtId="167" fontId="6" fillId="4" borderId="13" xfId="0" applyNumberFormat="1" applyFont="1" applyFill="1" applyBorder="1" applyAlignment="1">
      <alignment horizontal="center" wrapText="1"/>
    </xf>
    <xf numFmtId="167" fontId="4" fillId="4" borderId="3" xfId="0" applyNumberFormat="1" applyFont="1" applyFill="1" applyBorder="1" applyAlignment="1">
      <alignment horizontal="center"/>
    </xf>
    <xf numFmtId="167" fontId="14" fillId="8" borderId="19" xfId="0" applyNumberFormat="1" applyFont="1" applyFill="1" applyBorder="1" applyAlignment="1">
      <alignment horizontal="center" wrapText="1"/>
    </xf>
    <xf numFmtId="167" fontId="4" fillId="8" borderId="20" xfId="0" applyNumberFormat="1" applyFont="1" applyFill="1" applyBorder="1" applyAlignment="1">
      <alignment horizontal="center"/>
    </xf>
    <xf numFmtId="167" fontId="0" fillId="10" borderId="20" xfId="0" applyNumberFormat="1" applyFill="1" applyBorder="1"/>
    <xf numFmtId="1" fontId="21" fillId="0" borderId="53" xfId="0" applyNumberFormat="1" applyFont="1" applyFill="1" applyBorder="1" applyAlignment="1">
      <alignment horizontal="center"/>
    </xf>
    <xf numFmtId="167" fontId="0" fillId="10" borderId="20" xfId="0" applyNumberFormat="1" applyFont="1" applyFill="1" applyBorder="1"/>
    <xf numFmtId="167" fontId="0" fillId="10" borderId="27" xfId="0" applyNumberFormat="1" applyFont="1" applyFill="1" applyBorder="1"/>
    <xf numFmtId="164" fontId="9" fillId="13" borderId="20" xfId="0" applyNumberFormat="1" applyFont="1" applyFill="1" applyBorder="1" applyAlignment="1">
      <alignment horizontal="center"/>
    </xf>
    <xf numFmtId="164" fontId="9" fillId="13" borderId="53" xfId="0" applyNumberFormat="1" applyFont="1" applyFill="1" applyBorder="1" applyAlignment="1">
      <alignment horizontal="center"/>
    </xf>
    <xf numFmtId="0" fontId="11" fillId="13" borderId="19" xfId="0" applyFont="1" applyFill="1" applyBorder="1" applyAlignment="1">
      <alignment horizontal="center" wrapText="1"/>
    </xf>
    <xf numFmtId="0" fontId="8" fillId="13" borderId="20" xfId="0" applyFont="1" applyFill="1" applyBorder="1" applyAlignment="1">
      <alignment horizontal="center"/>
    </xf>
    <xf numFmtId="1" fontId="21" fillId="0" borderId="52" xfId="0" applyNumberFormat="1" applyFont="1" applyFill="1" applyBorder="1" applyAlignment="1">
      <alignment horizontal="center"/>
    </xf>
    <xf numFmtId="1" fontId="21" fillId="0" borderId="10" xfId="0" applyNumberFormat="1" applyFont="1" applyFill="1" applyBorder="1" applyAlignment="1">
      <alignment horizontal="center"/>
    </xf>
    <xf numFmtId="1" fontId="0" fillId="10" borderId="51" xfId="0" applyNumberFormat="1" applyFont="1" applyFill="1" applyBorder="1"/>
    <xf numFmtId="1" fontId="0" fillId="10" borderId="24" xfId="0" applyNumberFormat="1" applyFont="1" applyFill="1" applyBorder="1"/>
    <xf numFmtId="1" fontId="22" fillId="10" borderId="24" xfId="0" applyNumberFormat="1" applyFont="1" applyFill="1" applyBorder="1"/>
    <xf numFmtId="168" fontId="21" fillId="0" borderId="57" xfId="0" applyNumberFormat="1" applyFont="1" applyFill="1" applyBorder="1" applyAlignment="1">
      <alignment horizontal="center"/>
    </xf>
    <xf numFmtId="164" fontId="21" fillId="0" borderId="51" xfId="0" applyNumberFormat="1" applyFont="1" applyFill="1" applyBorder="1" applyAlignment="1">
      <alignment horizontal="center"/>
    </xf>
    <xf numFmtId="1" fontId="21" fillId="0" borderId="24" xfId="0" applyNumberFormat="1" applyFont="1" applyFill="1" applyBorder="1" applyAlignment="1">
      <alignment horizontal="center"/>
    </xf>
    <xf numFmtId="2" fontId="0" fillId="0" borderId="24" xfId="0" applyNumberFormat="1" applyFill="1" applyBorder="1"/>
    <xf numFmtId="166" fontId="21" fillId="0" borderId="28" xfId="0" applyNumberFormat="1" applyFont="1" applyFill="1" applyBorder="1" applyAlignment="1">
      <alignment horizontal="center"/>
    </xf>
    <xf numFmtId="166" fontId="21" fillId="0" borderId="60" xfId="0" applyNumberFormat="1" applyFont="1" applyFill="1" applyBorder="1" applyAlignment="1">
      <alignment horizontal="center"/>
    </xf>
    <xf numFmtId="168" fontId="12" fillId="3" borderId="1" xfId="0" applyNumberFormat="1" applyFont="1" applyFill="1" applyBorder="1" applyAlignment="1">
      <alignment horizontal="center" wrapText="1"/>
    </xf>
    <xf numFmtId="164" fontId="21" fillId="0" borderId="53" xfId="0" applyNumberFormat="1" applyFont="1" applyFill="1" applyBorder="1" applyAlignment="1">
      <alignment horizontal="center"/>
    </xf>
    <xf numFmtId="0" fontId="3" fillId="0" borderId="42" xfId="0" applyFont="1" applyBorder="1" applyAlignment="1"/>
    <xf numFmtId="167" fontId="6" fillId="3" borderId="14" xfId="0" applyNumberFormat="1" applyFont="1" applyFill="1" applyBorder="1" applyAlignment="1">
      <alignment horizontal="center" vertical="center" wrapText="1"/>
    </xf>
    <xf numFmtId="167" fontId="4" fillId="3" borderId="64" xfId="0" applyNumberFormat="1" applyFont="1" applyFill="1" applyBorder="1" applyAlignment="1">
      <alignment horizontal="center"/>
    </xf>
    <xf numFmtId="167" fontId="0" fillId="0" borderId="64" xfId="0" applyNumberFormat="1" applyFill="1" applyBorder="1"/>
    <xf numFmtId="167" fontId="0" fillId="0" borderId="65" xfId="0" applyNumberFormat="1" applyFill="1" applyBorder="1"/>
    <xf numFmtId="167" fontId="0" fillId="0" borderId="46" xfId="0" applyNumberFormat="1" applyFill="1" applyBorder="1"/>
    <xf numFmtId="167" fontId="0" fillId="0" borderId="9" xfId="0" applyNumberFormat="1" applyFill="1" applyBorder="1"/>
    <xf numFmtId="0" fontId="0" fillId="0" borderId="0" xfId="0" applyFill="1" applyBorder="1" applyAlignment="1">
      <alignment horizontal="center" vertical="center"/>
    </xf>
    <xf numFmtId="0" fontId="0" fillId="0" borderId="48" xfId="0" applyFill="1" applyBorder="1" applyAlignment="1">
      <alignment horizontal="center" vertical="center"/>
    </xf>
    <xf numFmtId="167" fontId="20" fillId="10" borderId="9" xfId="0" applyNumberFormat="1" applyFont="1" applyFill="1" applyBorder="1"/>
    <xf numFmtId="0" fontId="24" fillId="7" borderId="22" xfId="0" applyFont="1" applyFill="1" applyBorder="1" applyAlignment="1">
      <alignment horizontal="center" vertical="center" wrapText="1"/>
    </xf>
    <xf numFmtId="169" fontId="0" fillId="0" borderId="0" xfId="0" applyNumberFormat="1" applyFill="1"/>
    <xf numFmtId="169" fontId="22" fillId="0" borderId="0" xfId="0" applyNumberFormat="1" applyFont="1"/>
    <xf numFmtId="169" fontId="0" fillId="0" borderId="0" xfId="0" applyNumberFormat="1"/>
    <xf numFmtId="1" fontId="21" fillId="0" borderId="55" xfId="0" applyNumberFormat="1" applyFont="1" applyFill="1" applyBorder="1" applyAlignment="1">
      <alignment horizontal="center"/>
    </xf>
    <xf numFmtId="1" fontId="21" fillId="0" borderId="51" xfId="0" applyNumberFormat="1" applyFont="1" applyFill="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2" fillId="0" borderId="0" xfId="0" applyFont="1" applyFill="1" applyBorder="1"/>
    <xf numFmtId="49" fontId="0" fillId="7" borderId="0" xfId="0" applyNumberFormat="1" applyFill="1" applyAlignment="1">
      <alignment horizontal="center"/>
    </xf>
    <xf numFmtId="167" fontId="0" fillId="0" borderId="1" xfId="0" applyNumberFormat="1" applyFill="1" applyBorder="1"/>
    <xf numFmtId="167" fontId="0" fillId="7" borderId="0" xfId="0" applyNumberFormat="1" applyFill="1" applyAlignment="1">
      <alignment horizontal="center"/>
    </xf>
    <xf numFmtId="0" fontId="3" fillId="0" borderId="42" xfId="0" applyFont="1" applyBorder="1" applyAlignment="1">
      <alignment horizontal="center"/>
    </xf>
    <xf numFmtId="167" fontId="0" fillId="0" borderId="0" xfId="0" applyNumberFormat="1" applyAlignment="1">
      <alignment horizontal="center"/>
    </xf>
    <xf numFmtId="167" fontId="0" fillId="0" borderId="30" xfId="0" applyNumberFormat="1" applyFont="1" applyFill="1" applyBorder="1"/>
    <xf numFmtId="167" fontId="0" fillId="0" borderId="26" xfId="0" applyNumberFormat="1" applyFont="1" applyFill="1" applyBorder="1"/>
    <xf numFmtId="167" fontId="0" fillId="0" borderId="26" xfId="0" applyNumberFormat="1" applyFill="1" applyBorder="1"/>
    <xf numFmtId="0" fontId="7" fillId="8" borderId="0" xfId="0" applyFont="1" applyFill="1" applyBorder="1" applyAlignment="1">
      <alignment vertical="top"/>
    </xf>
    <xf numFmtId="0" fontId="0" fillId="8" borderId="48" xfId="0" applyFill="1" applyBorder="1" applyAlignment="1">
      <alignment vertical="top"/>
    </xf>
    <xf numFmtId="0" fontId="4" fillId="8" borderId="2" xfId="0" applyFont="1" applyFill="1" applyBorder="1" applyAlignment="1">
      <alignment horizontal="right" vertical="top"/>
    </xf>
    <xf numFmtId="0" fontId="15" fillId="8" borderId="0" xfId="0" applyFont="1" applyFill="1" applyAlignment="1">
      <alignment vertical="top"/>
    </xf>
    <xf numFmtId="0" fontId="10" fillId="8" borderId="0" xfId="0" applyFont="1" applyFill="1" applyAlignment="1">
      <alignment vertical="top"/>
    </xf>
    <xf numFmtId="0" fontId="6" fillId="8" borderId="49" xfId="0" applyFont="1" applyFill="1" applyBorder="1" applyAlignment="1">
      <alignment horizontal="right" vertical="top" wrapText="1"/>
    </xf>
    <xf numFmtId="0" fontId="6" fillId="8" borderId="62" xfId="0" applyFont="1" applyFill="1" applyBorder="1" applyAlignment="1">
      <alignment horizontal="right" vertical="top" wrapText="1"/>
    </xf>
    <xf numFmtId="0" fontId="0" fillId="8" borderId="0" xfId="0" applyFill="1" applyAlignment="1">
      <alignment vertical="top"/>
    </xf>
    <xf numFmtId="167" fontId="26" fillId="3" borderId="31" xfId="0" applyNumberFormat="1" applyFont="1" applyFill="1" applyBorder="1" applyAlignment="1">
      <alignment horizontal="center" wrapText="1"/>
    </xf>
    <xf numFmtId="167" fontId="0" fillId="11" borderId="3" xfId="0" applyNumberFormat="1" applyFont="1" applyFill="1" applyBorder="1" applyAlignment="1">
      <alignment horizontal="center"/>
    </xf>
    <xf numFmtId="167" fontId="0" fillId="0" borderId="55" xfId="0" applyNumberFormat="1" applyFont="1" applyFill="1" applyBorder="1" applyAlignment="1">
      <alignment horizontal="center"/>
    </xf>
    <xf numFmtId="167" fontId="0" fillId="0" borderId="51" xfId="0" applyNumberFormat="1" applyFont="1" applyFill="1" applyBorder="1" applyAlignment="1">
      <alignment horizontal="center"/>
    </xf>
    <xf numFmtId="167" fontId="9" fillId="0" borderId="0" xfId="0" applyNumberFormat="1" applyFont="1" applyAlignment="1">
      <alignment vertical="center"/>
    </xf>
    <xf numFmtId="167" fontId="0" fillId="0" borderId="0" xfId="0" applyNumberFormat="1" applyFont="1" applyAlignment="1">
      <alignment horizontal="center"/>
    </xf>
    <xf numFmtId="167" fontId="13" fillId="3" borderId="19" xfId="0" applyNumberFormat="1" applyFont="1" applyFill="1" applyBorder="1" applyAlignment="1">
      <alignment horizontal="center" wrapText="1"/>
    </xf>
    <xf numFmtId="167" fontId="4" fillId="3" borderId="20" xfId="0" applyNumberFormat="1" applyFont="1" applyFill="1" applyBorder="1" applyAlignment="1">
      <alignment horizontal="center"/>
    </xf>
    <xf numFmtId="167" fontId="0" fillId="11" borderId="20" xfId="0" applyNumberFormat="1" applyFont="1" applyFill="1" applyBorder="1" applyAlignment="1">
      <alignment horizontal="center"/>
    </xf>
    <xf numFmtId="167" fontId="0" fillId="0" borderId="53" xfId="0" applyNumberFormat="1" applyFont="1" applyFill="1" applyBorder="1" applyAlignment="1">
      <alignment horizontal="center"/>
    </xf>
    <xf numFmtId="167" fontId="0" fillId="0" borderId="52" xfId="0" applyNumberFormat="1" applyFont="1" applyFill="1" applyBorder="1" applyAlignment="1">
      <alignment horizontal="center"/>
    </xf>
    <xf numFmtId="167" fontId="0" fillId="0" borderId="54" xfId="0" applyNumberFormat="1" applyFont="1" applyFill="1" applyBorder="1"/>
    <xf numFmtId="167" fontId="0" fillId="0" borderId="63" xfId="0" applyNumberFormat="1" applyFill="1" applyBorder="1"/>
    <xf numFmtId="167" fontId="0" fillId="0" borderId="21" xfId="0" applyNumberFormat="1" applyFill="1" applyBorder="1"/>
    <xf numFmtId="167" fontId="10" fillId="0" borderId="26" xfId="0" applyNumberFormat="1" applyFont="1" applyFill="1" applyBorder="1"/>
    <xf numFmtId="167" fontId="10" fillId="0" borderId="24" xfId="0" applyNumberFormat="1" applyFont="1" applyFill="1" applyBorder="1"/>
    <xf numFmtId="167" fontId="10" fillId="0" borderId="8" xfId="0" applyNumberFormat="1" applyFont="1" applyFill="1" applyBorder="1"/>
    <xf numFmtId="2" fontId="0" fillId="0" borderId="1" xfId="0" applyNumberFormat="1" applyFill="1" applyBorder="1"/>
    <xf numFmtId="167" fontId="0" fillId="0" borderId="0" xfId="0" applyNumberFormat="1" applyAlignment="1"/>
    <xf numFmtId="167" fontId="0" fillId="0" borderId="0" xfId="0" applyNumberFormat="1" applyFill="1" applyAlignment="1"/>
    <xf numFmtId="167" fontId="0" fillId="8" borderId="0" xfId="0" applyNumberFormat="1" applyFill="1" applyAlignment="1"/>
    <xf numFmtId="167" fontId="0" fillId="0" borderId="2" xfId="0" applyNumberFormat="1" applyFill="1" applyBorder="1"/>
    <xf numFmtId="167" fontId="0" fillId="0" borderId="58" xfId="0" applyNumberFormat="1" applyFill="1" applyBorder="1"/>
    <xf numFmtId="9" fontId="10" fillId="2" borderId="4" xfId="1" applyNumberFormat="1" applyFont="1" applyFill="1" applyBorder="1"/>
    <xf numFmtId="0" fontId="0" fillId="0" borderId="1" xfId="0" applyFill="1" applyBorder="1" applyAlignment="1">
      <alignment horizontal="center" vertical="center"/>
    </xf>
    <xf numFmtId="0" fontId="10" fillId="0" borderId="12" xfId="0" applyFont="1" applyFill="1" applyBorder="1" applyAlignment="1">
      <alignment horizontal="center" vertical="center"/>
    </xf>
    <xf numFmtId="0" fontId="10" fillId="0" borderId="54" xfId="0" applyFont="1" applyFill="1" applyBorder="1" applyAlignment="1">
      <alignment horizontal="center" vertical="center"/>
    </xf>
    <xf numFmtId="167" fontId="0" fillId="0" borderId="24" xfId="0" applyNumberFormat="1" applyFill="1" applyBorder="1"/>
    <xf numFmtId="0" fontId="10" fillId="0" borderId="3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8"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18"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2" xfId="0" applyFont="1" applyFill="1" applyBorder="1" applyAlignment="1">
      <alignment horizontal="left" vertical="center" wrapText="1"/>
    </xf>
    <xf numFmtId="167" fontId="6" fillId="3" borderId="23" xfId="0" applyNumberFormat="1" applyFont="1" applyFill="1" applyBorder="1" applyAlignment="1">
      <alignment horizontal="center" vertical="center" wrapText="1"/>
    </xf>
    <xf numFmtId="167" fontId="4" fillId="3" borderId="1" xfId="0" applyNumberFormat="1" applyFont="1" applyFill="1" applyBorder="1" applyAlignment="1">
      <alignment horizontal="center"/>
    </xf>
    <xf numFmtId="0" fontId="6" fillId="8" borderId="18" xfId="0" applyFont="1" applyFill="1" applyBorder="1" applyAlignment="1">
      <alignment horizontal="center" vertical="center" wrapText="1"/>
    </xf>
    <xf numFmtId="169" fontId="27" fillId="9" borderId="53" xfId="0" applyNumberFormat="1" applyFont="1" applyFill="1" applyBorder="1" applyAlignment="1">
      <alignment horizontal="center"/>
    </xf>
    <xf numFmtId="0" fontId="0" fillId="0" borderId="23" xfId="0" applyFill="1" applyBorder="1" applyAlignment="1">
      <alignment horizontal="center" vertical="center"/>
    </xf>
    <xf numFmtId="167" fontId="0" fillId="7" borderId="0" xfId="0" applyNumberFormat="1" applyFont="1" applyFill="1" applyAlignment="1">
      <alignment horizontal="center"/>
    </xf>
    <xf numFmtId="0" fontId="28" fillId="0" borderId="21" xfId="0" applyFont="1" applyBorder="1" applyAlignment="1">
      <alignment horizontal="center"/>
    </xf>
    <xf numFmtId="169" fontId="22" fillId="9" borderId="48" xfId="0" applyNumberFormat="1" applyFont="1" applyFill="1" applyBorder="1"/>
    <xf numFmtId="169" fontId="22" fillId="9" borderId="62" xfId="0" applyNumberFormat="1" applyFont="1" applyFill="1" applyBorder="1"/>
    <xf numFmtId="0" fontId="18" fillId="0" borderId="0" xfId="0" applyFont="1" applyFill="1"/>
    <xf numFmtId="0" fontId="0" fillId="0" borderId="1" xfId="0" applyBorder="1" applyAlignment="1">
      <alignment horizontal="center" vertical="center"/>
    </xf>
    <xf numFmtId="0" fontId="0" fillId="0" borderId="56" xfId="0" applyBorder="1" applyAlignment="1">
      <alignment horizontal="center" vertical="center"/>
    </xf>
    <xf numFmtId="168" fontId="6" fillId="7" borderId="24" xfId="0" applyNumberFormat="1" applyFont="1" applyFill="1" applyBorder="1" applyAlignment="1">
      <alignment horizontal="center" vertical="center" wrapText="1"/>
    </xf>
    <xf numFmtId="168" fontId="30" fillId="0" borderId="26" xfId="0" applyNumberFormat="1" applyFont="1" applyBorder="1"/>
    <xf numFmtId="168" fontId="0" fillId="0" borderId="1" xfId="0" applyNumberFormat="1" applyBorder="1"/>
    <xf numFmtId="168" fontId="0" fillId="0" borderId="56" xfId="0" applyNumberFormat="1" applyBorder="1"/>
    <xf numFmtId="168" fontId="0" fillId="0" borderId="26" xfId="0" applyNumberFormat="1" applyBorder="1"/>
    <xf numFmtId="168" fontId="0" fillId="0" borderId="23" xfId="0" applyNumberFormat="1" applyBorder="1"/>
    <xf numFmtId="167" fontId="0" fillId="0" borderId="1" xfId="0" applyNumberFormat="1" applyBorder="1"/>
    <xf numFmtId="168" fontId="0" fillId="0" borderId="24" xfId="0" applyNumberFormat="1" applyBorder="1"/>
    <xf numFmtId="169" fontId="22" fillId="9" borderId="57" xfId="0" applyNumberFormat="1" applyFont="1" applyFill="1" applyBorder="1"/>
    <xf numFmtId="165" fontId="0" fillId="0" borderId="52" xfId="0" applyNumberFormat="1" applyBorder="1"/>
    <xf numFmtId="164" fontId="21" fillId="0" borderId="52" xfId="0" applyNumberFormat="1" applyFont="1" applyFill="1" applyBorder="1" applyAlignment="1">
      <alignment horizontal="center"/>
    </xf>
    <xf numFmtId="164" fontId="21" fillId="0" borderId="57" xfId="0" applyNumberFormat="1" applyFont="1" applyFill="1" applyBorder="1" applyAlignment="1">
      <alignment horizontal="center"/>
    </xf>
    <xf numFmtId="164" fontId="9" fillId="13" borderId="52" xfId="0" applyNumberFormat="1" applyFont="1" applyFill="1" applyBorder="1" applyAlignment="1">
      <alignment horizontal="center"/>
    </xf>
    <xf numFmtId="166" fontId="0" fillId="2" borderId="10" xfId="1" applyNumberFormat="1" applyFont="1" applyFill="1" applyBorder="1"/>
    <xf numFmtId="164" fontId="0" fillId="2" borderId="50" xfId="0" applyNumberFormat="1" applyFill="1" applyBorder="1"/>
    <xf numFmtId="1" fontId="17" fillId="0" borderId="24" xfId="0" applyNumberFormat="1" applyFont="1" applyFill="1" applyBorder="1"/>
    <xf numFmtId="9" fontId="0" fillId="2" borderId="10" xfId="1" applyNumberFormat="1" applyFont="1" applyFill="1" applyBorder="1"/>
    <xf numFmtId="167" fontId="0" fillId="0" borderId="50" xfId="0" applyNumberFormat="1" applyFill="1" applyBorder="1"/>
    <xf numFmtId="169" fontId="22" fillId="9" borderId="49" xfId="0" applyNumberFormat="1" applyFont="1" applyFill="1" applyBorder="1"/>
    <xf numFmtId="165" fontId="0" fillId="0" borderId="19" xfId="0" applyNumberFormat="1" applyBorder="1"/>
    <xf numFmtId="168" fontId="0" fillId="2" borderId="49" xfId="0" applyNumberFormat="1" applyFill="1" applyBorder="1"/>
    <xf numFmtId="167" fontId="0" fillId="11" borderId="19" xfId="0" applyNumberFormat="1" applyFont="1" applyFill="1" applyBorder="1" applyAlignment="1">
      <alignment horizontal="center"/>
    </xf>
    <xf numFmtId="167" fontId="0" fillId="11" borderId="13" xfId="0" applyNumberFormat="1" applyFont="1" applyFill="1" applyBorder="1" applyAlignment="1">
      <alignment horizontal="center"/>
    </xf>
    <xf numFmtId="1" fontId="0" fillId="2" borderId="23" xfId="0" applyNumberFormat="1" applyFill="1" applyBorder="1"/>
    <xf numFmtId="2" fontId="0" fillId="0" borderId="23" xfId="0" applyNumberFormat="1" applyFill="1" applyBorder="1"/>
    <xf numFmtId="164" fontId="0" fillId="2" borderId="49" xfId="0" applyNumberFormat="1" applyFill="1" applyBorder="1"/>
    <xf numFmtId="164" fontId="0" fillId="0" borderId="19" xfId="0" applyNumberFormat="1" applyFill="1" applyBorder="1"/>
    <xf numFmtId="1" fontId="0" fillId="2" borderId="13" xfId="0" applyNumberFormat="1" applyFill="1" applyBorder="1"/>
    <xf numFmtId="166" fontId="0" fillId="2" borderId="23" xfId="1" applyNumberFormat="1" applyFont="1" applyFill="1" applyBorder="1"/>
    <xf numFmtId="166" fontId="0" fillId="2" borderId="47" xfId="1" applyNumberFormat="1" applyFont="1" applyFill="1" applyBorder="1"/>
    <xf numFmtId="164" fontId="9" fillId="13" borderId="19" xfId="0" applyNumberFormat="1" applyFont="1" applyFill="1" applyBorder="1" applyAlignment="1">
      <alignment horizontal="center"/>
    </xf>
    <xf numFmtId="170" fontId="0" fillId="15" borderId="1" xfId="0" applyNumberFormat="1" applyFill="1" applyBorder="1"/>
    <xf numFmtId="170" fontId="0" fillId="15" borderId="56" xfId="0" applyNumberFormat="1" applyFill="1" applyBorder="1"/>
    <xf numFmtId="167" fontId="0" fillId="0" borderId="24" xfId="0" applyNumberFormat="1" applyFont="1" applyFill="1" applyBorder="1"/>
    <xf numFmtId="167" fontId="0" fillId="0" borderId="66" xfId="0" applyNumberFormat="1" applyFont="1" applyFill="1" applyBorder="1"/>
    <xf numFmtId="167" fontId="0" fillId="0" borderId="51" xfId="0" applyNumberFormat="1" applyFont="1" applyFill="1" applyBorder="1"/>
    <xf numFmtId="167" fontId="0" fillId="10" borderId="10" xfId="0" applyNumberFormat="1" applyFont="1" applyFill="1" applyBorder="1"/>
    <xf numFmtId="167" fontId="0" fillId="0" borderId="36" xfId="0" applyNumberFormat="1" applyFont="1" applyFill="1" applyBorder="1"/>
    <xf numFmtId="167" fontId="0" fillId="0" borderId="68" xfId="0" applyNumberFormat="1" applyFont="1" applyFill="1" applyBorder="1"/>
    <xf numFmtId="167" fontId="0" fillId="0" borderId="59" xfId="0" applyNumberFormat="1" applyFont="1" applyFill="1" applyBorder="1"/>
    <xf numFmtId="167" fontId="0" fillId="2" borderId="37" xfId="0" applyNumberFormat="1" applyFont="1" applyFill="1" applyBorder="1"/>
    <xf numFmtId="167" fontId="0" fillId="0" borderId="46" xfId="0" applyNumberFormat="1" applyFont="1" applyFill="1" applyBorder="1"/>
    <xf numFmtId="167" fontId="0" fillId="0" borderId="31" xfId="0" applyNumberFormat="1" applyFont="1" applyFill="1" applyBorder="1"/>
    <xf numFmtId="167" fontId="0" fillId="2" borderId="38" xfId="0" applyNumberFormat="1" applyFont="1" applyFill="1" applyBorder="1"/>
    <xf numFmtId="167" fontId="0" fillId="2" borderId="10" xfId="0" applyNumberFormat="1" applyFont="1" applyFill="1" applyBorder="1"/>
    <xf numFmtId="167" fontId="0" fillId="0" borderId="23" xfId="0" applyNumberFormat="1" applyFont="1" applyFill="1" applyBorder="1"/>
    <xf numFmtId="167" fontId="0" fillId="0" borderId="9" xfId="0" applyNumberFormat="1" applyFont="1" applyFill="1" applyBorder="1"/>
    <xf numFmtId="167" fontId="0" fillId="0" borderId="13" xfId="0" applyNumberFormat="1" applyFont="1" applyFill="1" applyBorder="1"/>
    <xf numFmtId="167" fontId="0" fillId="2" borderId="14" xfId="0" applyNumberFormat="1" applyFont="1" applyFill="1" applyBorder="1"/>
    <xf numFmtId="167" fontId="0" fillId="2" borderId="60" xfId="0" applyNumberFormat="1" applyFont="1" applyFill="1" applyBorder="1"/>
    <xf numFmtId="167" fontId="0" fillId="0" borderId="56" xfId="0" applyNumberFormat="1" applyFont="1" applyFill="1" applyBorder="1"/>
    <xf numFmtId="167" fontId="0" fillId="0" borderId="65" xfId="0" applyNumberFormat="1" applyFont="1" applyFill="1" applyBorder="1"/>
    <xf numFmtId="167" fontId="0" fillId="0" borderId="55" xfId="0" applyNumberFormat="1" applyFont="1" applyFill="1" applyBorder="1"/>
    <xf numFmtId="4" fontId="0" fillId="0" borderId="0" xfId="0" applyNumberFormat="1" applyFont="1"/>
    <xf numFmtId="167" fontId="0" fillId="0" borderId="0" xfId="0" applyNumberFormat="1" applyFont="1"/>
    <xf numFmtId="4" fontId="0" fillId="0" borderId="0" xfId="0" applyNumberFormat="1" applyFont="1" applyAlignment="1">
      <alignment horizontal="center"/>
    </xf>
    <xf numFmtId="167" fontId="0" fillId="8" borderId="0" xfId="0" applyNumberFormat="1" applyFont="1" applyFill="1"/>
    <xf numFmtId="0" fontId="0" fillId="0" borderId="0" xfId="0" applyFont="1"/>
    <xf numFmtId="168" fontId="0" fillId="0" borderId="0" xfId="0" applyNumberFormat="1" applyFont="1"/>
    <xf numFmtId="168" fontId="9" fillId="0" borderId="0" xfId="0" applyNumberFormat="1" applyFont="1"/>
    <xf numFmtId="1" fontId="0" fillId="0" borderId="0" xfId="0" applyNumberFormat="1" applyFont="1"/>
    <xf numFmtId="0" fontId="0" fillId="0" borderId="0" xfId="0" applyFont="1" applyFill="1" applyBorder="1"/>
    <xf numFmtId="168" fontId="9" fillId="3" borderId="0" xfId="0" applyNumberFormat="1" applyFont="1" applyFill="1"/>
    <xf numFmtId="167" fontId="0" fillId="0" borderId="0" xfId="0" applyNumberFormat="1" applyFont="1" applyAlignment="1">
      <alignment vertical="center"/>
    </xf>
    <xf numFmtId="0" fontId="0" fillId="0" borderId="0" xfId="0" applyFont="1" applyAlignment="1">
      <alignment vertical="center"/>
    </xf>
    <xf numFmtId="165" fontId="0" fillId="0" borderId="0" xfId="0" applyNumberFormat="1" applyFont="1" applyAlignment="1">
      <alignment horizontal="center"/>
    </xf>
    <xf numFmtId="0" fontId="0" fillId="0" borderId="0" xfId="0" applyFont="1" applyAlignment="1">
      <alignment horizontal="center"/>
    </xf>
    <xf numFmtId="170" fontId="0" fillId="15" borderId="23" xfId="0" applyNumberFormat="1" applyFill="1" applyBorder="1"/>
    <xf numFmtId="167" fontId="0" fillId="0" borderId="12" xfId="0" applyNumberFormat="1" applyFont="1" applyFill="1" applyBorder="1"/>
    <xf numFmtId="167" fontId="0" fillId="0" borderId="35" xfId="0" applyNumberFormat="1" applyFont="1" applyFill="1" applyBorder="1"/>
    <xf numFmtId="167" fontId="0" fillId="0" borderId="11" xfId="0" applyNumberFormat="1" applyFont="1" applyBorder="1" applyAlignment="1">
      <alignment horizontal="center"/>
    </xf>
    <xf numFmtId="167" fontId="0" fillId="11" borderId="5" xfId="0" applyNumberFormat="1" applyFont="1" applyFill="1" applyBorder="1" applyAlignment="1">
      <alignment horizontal="center"/>
    </xf>
    <xf numFmtId="167" fontId="0" fillId="0" borderId="71" xfId="0" applyNumberFormat="1" applyFont="1" applyBorder="1" applyAlignment="1">
      <alignment horizontal="center"/>
    </xf>
    <xf numFmtId="1" fontId="10" fillId="10" borderId="12" xfId="0" applyNumberFormat="1" applyFont="1" applyFill="1" applyBorder="1"/>
    <xf numFmtId="1" fontId="10" fillId="10" borderId="54" xfId="0" applyNumberFormat="1" applyFont="1" applyFill="1" applyBorder="1"/>
    <xf numFmtId="170" fontId="16" fillId="0" borderId="3" xfId="0" applyNumberFormat="1" applyFont="1" applyBorder="1" applyAlignment="1">
      <alignment horizontal="center" wrapText="1"/>
    </xf>
    <xf numFmtId="170" fontId="4" fillId="0" borderId="3" xfId="0" applyNumberFormat="1" applyFont="1" applyBorder="1" applyAlignment="1">
      <alignment horizontal="center"/>
    </xf>
    <xf numFmtId="170" fontId="0" fillId="2" borderId="3" xfId="0" applyNumberFormat="1" applyFill="1" applyBorder="1"/>
    <xf numFmtId="170" fontId="21" fillId="0" borderId="55" xfId="0" applyNumberFormat="1" applyFont="1" applyFill="1" applyBorder="1" applyAlignment="1">
      <alignment horizontal="center"/>
    </xf>
    <xf numFmtId="170" fontId="21" fillId="0" borderId="51" xfId="0" applyNumberFormat="1" applyFont="1" applyFill="1" applyBorder="1" applyAlignment="1">
      <alignment horizontal="center"/>
    </xf>
    <xf numFmtId="170" fontId="0" fillId="2" borderId="13" xfId="0" applyNumberFormat="1" applyFill="1" applyBorder="1"/>
    <xf numFmtId="170" fontId="0" fillId="0" borderId="0" xfId="0" applyNumberFormat="1" applyFont="1"/>
    <xf numFmtId="170" fontId="0" fillId="0" borderId="0" xfId="0" applyNumberFormat="1"/>
    <xf numFmtId="165" fontId="0" fillId="8" borderId="53" xfId="0" applyNumberFormat="1" applyFill="1" applyBorder="1"/>
    <xf numFmtId="167" fontId="10" fillId="8" borderId="56" xfId="0" applyNumberFormat="1" applyFont="1" applyFill="1" applyBorder="1"/>
    <xf numFmtId="167" fontId="10" fillId="8" borderId="54" xfId="0" applyNumberFormat="1" applyFont="1" applyFill="1" applyBorder="1"/>
    <xf numFmtId="170" fontId="0" fillId="8" borderId="0" xfId="0" applyNumberFormat="1" applyFill="1"/>
    <xf numFmtId="166" fontId="0" fillId="2" borderId="38" xfId="1" applyNumberFormat="1" applyFont="1" applyFill="1" applyBorder="1"/>
    <xf numFmtId="170" fontId="0" fillId="15" borderId="1" xfId="0" applyNumberFormat="1" applyFill="1" applyBorder="1" applyAlignment="1"/>
    <xf numFmtId="167" fontId="0" fillId="15" borderId="3" xfId="0" applyNumberFormat="1" applyFill="1" applyBorder="1" applyAlignment="1">
      <alignment horizontal="center"/>
    </xf>
    <xf numFmtId="170" fontId="0" fillId="15" borderId="24" xfId="0" applyNumberFormat="1" applyFill="1" applyBorder="1" applyAlignment="1"/>
    <xf numFmtId="0" fontId="4" fillId="16" borderId="1" xfId="0" applyFont="1" applyFill="1" applyBorder="1" applyAlignment="1">
      <alignment horizontal="center"/>
    </xf>
    <xf numFmtId="1" fontId="21" fillId="16" borderId="56" xfId="0" applyNumberFormat="1" applyFont="1" applyFill="1" applyBorder="1" applyAlignment="1">
      <alignment horizontal="center"/>
    </xf>
    <xf numFmtId="1" fontId="0" fillId="0" borderId="53" xfId="0" applyNumberFormat="1" applyFont="1" applyFill="1" applyBorder="1" applyAlignment="1">
      <alignment horizontal="center"/>
    </xf>
    <xf numFmtId="1" fontId="0" fillId="0" borderId="55" xfId="0" applyNumberFormat="1" applyFont="1" applyFill="1" applyBorder="1" applyAlignment="1">
      <alignment horizontal="center"/>
    </xf>
    <xf numFmtId="167" fontId="0" fillId="0" borderId="8" xfId="0" applyNumberFormat="1" applyFont="1" applyFill="1" applyBorder="1"/>
    <xf numFmtId="170" fontId="0" fillId="0" borderId="69" xfId="0" applyNumberFormat="1" applyFont="1" applyFill="1" applyBorder="1"/>
    <xf numFmtId="170" fontId="0" fillId="15" borderId="1" xfId="0" applyNumberFormat="1" applyFont="1" applyFill="1" applyBorder="1"/>
    <xf numFmtId="167" fontId="0" fillId="0" borderId="69" xfId="0" applyNumberFormat="1" applyFont="1" applyFill="1" applyBorder="1"/>
    <xf numFmtId="167" fontId="0" fillId="0" borderId="61" xfId="0" applyNumberFormat="1" applyFont="1" applyFill="1" applyBorder="1"/>
    <xf numFmtId="1" fontId="0" fillId="0" borderId="52" xfId="0" applyNumberFormat="1" applyFont="1" applyFill="1" applyBorder="1" applyAlignment="1">
      <alignment horizontal="center"/>
    </xf>
    <xf numFmtId="1" fontId="0" fillId="0" borderId="51" xfId="0" applyNumberFormat="1" applyFont="1" applyFill="1" applyBorder="1" applyAlignment="1">
      <alignment horizontal="center"/>
    </xf>
    <xf numFmtId="167" fontId="0" fillId="2" borderId="7" xfId="0" applyNumberFormat="1" applyFont="1" applyFill="1" applyBorder="1"/>
    <xf numFmtId="170" fontId="0" fillId="15" borderId="24" xfId="0" applyNumberFormat="1" applyFont="1" applyFill="1" applyBorder="1"/>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NumberFormat="1" applyFill="1"/>
    <xf numFmtId="0" fontId="0" fillId="12" borderId="9" xfId="0" applyFill="1" applyBorder="1"/>
    <xf numFmtId="0" fontId="31" fillId="0" borderId="42" xfId="0" applyFont="1" applyBorder="1" applyAlignment="1"/>
    <xf numFmtId="1" fontId="10" fillId="10" borderId="3" xfId="0" applyNumberFormat="1" applyFont="1" applyFill="1" applyBorder="1" applyAlignment="1">
      <alignment horizontal="right"/>
    </xf>
    <xf numFmtId="1" fontId="10" fillId="2" borderId="2" xfId="0" applyNumberFormat="1" applyFont="1" applyFill="1" applyBorder="1" applyAlignment="1">
      <alignment horizontal="right"/>
    </xf>
    <xf numFmtId="1" fontId="10" fillId="2" borderId="4" xfId="0" applyNumberFormat="1" applyFont="1" applyFill="1" applyBorder="1" applyAlignment="1">
      <alignment horizontal="right"/>
    </xf>
    <xf numFmtId="1" fontId="10" fillId="10" borderId="63" xfId="0" applyNumberFormat="1" applyFont="1" applyFill="1" applyBorder="1" applyAlignment="1">
      <alignment horizontal="right"/>
    </xf>
    <xf numFmtId="1" fontId="10" fillId="10" borderId="58" xfId="0" applyNumberFormat="1" applyFont="1" applyFill="1" applyBorder="1" applyAlignment="1">
      <alignment horizontal="right"/>
    </xf>
    <xf numFmtId="1" fontId="10" fillId="10" borderId="60" xfId="0" applyNumberFormat="1" applyFont="1" applyFill="1" applyBorder="1" applyAlignment="1">
      <alignment horizontal="right"/>
    </xf>
    <xf numFmtId="1" fontId="10" fillId="10" borderId="67" xfId="0" applyNumberFormat="1" applyFont="1" applyFill="1" applyBorder="1" applyAlignment="1">
      <alignment horizontal="right"/>
    </xf>
    <xf numFmtId="1" fontId="10" fillId="10" borderId="28" xfId="0" applyNumberFormat="1" applyFont="1" applyFill="1" applyBorder="1" applyAlignment="1">
      <alignment horizontal="right"/>
    </xf>
    <xf numFmtId="1" fontId="10" fillId="10" borderId="10" xfId="0" applyNumberFormat="1" applyFont="1" applyFill="1" applyBorder="1" applyAlignment="1">
      <alignment horizontal="right"/>
    </xf>
    <xf numFmtId="1" fontId="10" fillId="10" borderId="13" xfId="0" applyNumberFormat="1" applyFont="1" applyFill="1" applyBorder="1" applyAlignment="1">
      <alignment horizontal="right"/>
    </xf>
    <xf numFmtId="1" fontId="10" fillId="2" borderId="47" xfId="0" applyNumberFormat="1" applyFont="1" applyFill="1" applyBorder="1" applyAlignment="1">
      <alignment horizontal="right"/>
    </xf>
    <xf numFmtId="1" fontId="10" fillId="2" borderId="14" xfId="0" applyNumberFormat="1" applyFont="1" applyFill="1" applyBorder="1" applyAlignment="1">
      <alignment horizontal="right"/>
    </xf>
    <xf numFmtId="165" fontId="0" fillId="0" borderId="20" xfId="0" applyNumberFormat="1" applyFont="1" applyBorder="1"/>
    <xf numFmtId="165" fontId="0" fillId="0" borderId="53" xfId="0" applyNumberFormat="1" applyFont="1" applyBorder="1"/>
    <xf numFmtId="167" fontId="32" fillId="15" borderId="12" xfId="0" applyNumberFormat="1" applyFont="1" applyFill="1" applyBorder="1" applyAlignment="1">
      <alignment horizontal="center" vertical="center"/>
    </xf>
    <xf numFmtId="1" fontId="33" fillId="0" borderId="55" xfId="0" applyNumberFormat="1" applyFont="1" applyFill="1" applyBorder="1" applyAlignment="1">
      <alignment horizontal="center"/>
    </xf>
    <xf numFmtId="167" fontId="34" fillId="15" borderId="31" xfId="0" applyNumberFormat="1" applyFont="1" applyFill="1" applyBorder="1" applyAlignment="1">
      <alignment horizontal="center"/>
    </xf>
    <xf numFmtId="167" fontId="34" fillId="15" borderId="3" xfId="0" applyNumberFormat="1" applyFont="1" applyFill="1" applyBorder="1" applyAlignment="1">
      <alignment horizontal="center"/>
    </xf>
    <xf numFmtId="167" fontId="32" fillId="15" borderId="5" xfId="0" applyNumberFormat="1" applyFont="1" applyFill="1" applyBorder="1" applyAlignment="1">
      <alignment horizontal="center" vertical="center"/>
    </xf>
    <xf numFmtId="167" fontId="0" fillId="0" borderId="26" xfId="0" applyNumberFormat="1" applyBorder="1"/>
    <xf numFmtId="167" fontId="0" fillId="0" borderId="46" xfId="0" applyNumberFormat="1" applyBorder="1"/>
    <xf numFmtId="167" fontId="0" fillId="0" borderId="31" xfId="0" applyNumberFormat="1" applyBorder="1"/>
    <xf numFmtId="167" fontId="0" fillId="0" borderId="56" xfId="0" applyNumberFormat="1" applyBorder="1"/>
    <xf numFmtId="167" fontId="0" fillId="0" borderId="65" xfId="0" applyNumberFormat="1" applyBorder="1"/>
    <xf numFmtId="167" fontId="0" fillId="0" borderId="55" xfId="0" applyNumberFormat="1" applyBorder="1"/>
    <xf numFmtId="167" fontId="0" fillId="0" borderId="23" xfId="0" applyNumberFormat="1" applyBorder="1"/>
    <xf numFmtId="167" fontId="0" fillId="0" borderId="9" xfId="0" applyNumberFormat="1" applyBorder="1"/>
    <xf numFmtId="167" fontId="0" fillId="0" borderId="13" xfId="0" applyNumberFormat="1" applyBorder="1"/>
    <xf numFmtId="1" fontId="34" fillId="0" borderId="55" xfId="0" applyNumberFormat="1" applyFont="1" applyBorder="1" applyAlignment="1">
      <alignment horizontal="center"/>
    </xf>
    <xf numFmtId="167" fontId="34" fillId="15" borderId="3" xfId="0" applyNumberFormat="1" applyFont="1" applyFill="1" applyBorder="1" applyAlignment="1">
      <alignment horizontal="center" vertical="top"/>
    </xf>
    <xf numFmtId="167" fontId="34" fillId="15" borderId="13" xfId="0" applyNumberFormat="1" applyFont="1" applyFill="1" applyBorder="1" applyAlignment="1">
      <alignment horizontal="center"/>
    </xf>
    <xf numFmtId="167" fontId="0" fillId="0" borderId="30" xfId="0" applyNumberFormat="1" applyBorder="1"/>
    <xf numFmtId="167" fontId="0" fillId="0" borderId="54" xfId="0" applyNumberFormat="1" applyBorder="1"/>
    <xf numFmtId="167" fontId="0" fillId="0" borderId="63" xfId="0" applyNumberFormat="1" applyBorder="1"/>
    <xf numFmtId="167" fontId="0" fillId="0" borderId="22" xfId="0" applyNumberFormat="1" applyBorder="1"/>
    <xf numFmtId="167" fontId="32" fillId="11" borderId="25" xfId="0" applyNumberFormat="1" applyFont="1" applyFill="1" applyBorder="1" applyAlignment="1">
      <alignment horizontal="center"/>
    </xf>
    <xf numFmtId="167" fontId="0" fillId="0" borderId="71" xfId="0" applyNumberFormat="1" applyBorder="1" applyAlignment="1">
      <alignment horizontal="center"/>
    </xf>
    <xf numFmtId="167" fontId="10" fillId="8" borderId="12" xfId="0" applyNumberFormat="1" applyFont="1" applyFill="1" applyBorder="1"/>
    <xf numFmtId="167" fontId="10" fillId="8" borderId="23" xfId="0" applyNumberFormat="1" applyFont="1" applyFill="1" applyBorder="1"/>
    <xf numFmtId="1" fontId="10" fillId="10" borderId="58" xfId="0" applyNumberFormat="1" applyFont="1" applyFill="1" applyBorder="1" applyAlignment="1">
      <alignment horizontal="center"/>
    </xf>
    <xf numFmtId="167" fontId="32" fillId="11" borderId="5" xfId="0" applyNumberFormat="1" applyFont="1" applyFill="1" applyBorder="1" applyAlignment="1">
      <alignment horizontal="center" vertical="center"/>
    </xf>
    <xf numFmtId="167" fontId="32" fillId="11" borderId="12" xfId="0" applyNumberFormat="1" applyFont="1" applyFill="1" applyBorder="1" applyAlignment="1">
      <alignment horizontal="center" vertical="center"/>
    </xf>
    <xf numFmtId="0" fontId="10" fillId="0" borderId="0" xfId="0" applyFont="1" applyFill="1"/>
    <xf numFmtId="170" fontId="0" fillId="15" borderId="30" xfId="0" applyNumberFormat="1" applyFill="1" applyBorder="1"/>
    <xf numFmtId="169" fontId="22" fillId="9" borderId="18" xfId="0" applyNumberFormat="1" applyFont="1" applyFill="1" applyBorder="1"/>
    <xf numFmtId="165" fontId="0" fillId="0" borderId="27" xfId="0" applyNumberFormat="1" applyBorder="1"/>
    <xf numFmtId="1" fontId="10" fillId="10" borderId="31" xfId="0" applyNumberFormat="1" applyFont="1" applyFill="1" applyBorder="1" applyAlignment="1">
      <alignment horizontal="right"/>
    </xf>
    <xf numFmtId="1" fontId="10" fillId="2" borderId="18" xfId="0" applyNumberFormat="1" applyFont="1" applyFill="1" applyBorder="1" applyAlignment="1">
      <alignment horizontal="right"/>
    </xf>
    <xf numFmtId="1" fontId="10" fillId="2" borderId="38" xfId="0" applyNumberFormat="1" applyFont="1" applyFill="1" applyBorder="1" applyAlignment="1">
      <alignment horizontal="right"/>
    </xf>
    <xf numFmtId="168" fontId="0" fillId="2" borderId="46" xfId="0" applyNumberFormat="1" applyFill="1" applyBorder="1"/>
    <xf numFmtId="167" fontId="0" fillId="11" borderId="27" xfId="0" applyNumberFormat="1" applyFont="1" applyFill="1" applyBorder="1" applyAlignment="1">
      <alignment horizontal="center"/>
    </xf>
    <xf numFmtId="167" fontId="0" fillId="11" borderId="31" xfId="0" applyNumberFormat="1" applyFont="1" applyFill="1" applyBorder="1" applyAlignment="1">
      <alignment horizontal="center"/>
    </xf>
    <xf numFmtId="170" fontId="0" fillId="2" borderId="31" xfId="0" applyNumberFormat="1" applyFill="1" applyBorder="1"/>
    <xf numFmtId="1" fontId="0" fillId="2" borderId="26" xfId="0" applyNumberFormat="1" applyFill="1" applyBorder="1"/>
    <xf numFmtId="166" fontId="0" fillId="2" borderId="26" xfId="0" applyNumberFormat="1" applyFill="1" applyBorder="1"/>
    <xf numFmtId="2" fontId="0" fillId="0" borderId="26" xfId="0" applyNumberFormat="1" applyFill="1" applyBorder="1"/>
    <xf numFmtId="164" fontId="0" fillId="2" borderId="48" xfId="0" applyNumberFormat="1" applyFill="1" applyBorder="1"/>
    <xf numFmtId="166" fontId="0" fillId="2" borderId="18" xfId="0" applyNumberFormat="1" applyFill="1" applyBorder="1"/>
    <xf numFmtId="164" fontId="0" fillId="0" borderId="27" xfId="0" applyNumberFormat="1" applyFill="1" applyBorder="1"/>
    <xf numFmtId="1" fontId="0" fillId="2" borderId="31" xfId="0" applyNumberFormat="1" applyFill="1" applyBorder="1"/>
    <xf numFmtId="166" fontId="0" fillId="2" borderId="26" xfId="1" applyNumberFormat="1" applyFont="1" applyFill="1" applyBorder="1"/>
    <xf numFmtId="166" fontId="0" fillId="2" borderId="18" xfId="1" applyNumberFormat="1" applyFont="1" applyFill="1" applyBorder="1"/>
    <xf numFmtId="164" fontId="9" fillId="13" borderId="27" xfId="0" applyNumberFormat="1" applyFont="1" applyFill="1" applyBorder="1" applyAlignment="1">
      <alignment horizontal="center"/>
    </xf>
    <xf numFmtId="167" fontId="0" fillId="0" borderId="32" xfId="0" applyNumberFormat="1" applyFill="1" applyBorder="1"/>
    <xf numFmtId="167" fontId="0" fillId="10" borderId="19" xfId="0" applyNumberFormat="1" applyFill="1" applyBorder="1"/>
    <xf numFmtId="166" fontId="0" fillId="2" borderId="23" xfId="0" applyNumberFormat="1" applyFill="1" applyBorder="1"/>
    <xf numFmtId="166" fontId="0" fillId="2" borderId="47" xfId="0" applyNumberFormat="1" applyFill="1" applyBorder="1"/>
    <xf numFmtId="164" fontId="0" fillId="2" borderId="12" xfId="0" applyNumberFormat="1" applyFill="1" applyBorder="1"/>
    <xf numFmtId="1" fontId="0" fillId="0" borderId="23" xfId="0" applyNumberFormat="1" applyBorder="1"/>
    <xf numFmtId="9" fontId="0" fillId="2" borderId="14" xfId="1" applyNumberFormat="1" applyFont="1" applyFill="1" applyBorder="1"/>
    <xf numFmtId="166" fontId="0" fillId="2" borderId="14" xfId="1" applyNumberFormat="1" applyFont="1" applyFill="1" applyBorder="1"/>
    <xf numFmtId="167" fontId="0" fillId="0" borderId="75" xfId="0" applyNumberFormat="1" applyBorder="1"/>
    <xf numFmtId="167" fontId="0" fillId="0" borderId="41" xfId="0" applyNumberFormat="1" applyBorder="1"/>
    <xf numFmtId="167" fontId="0" fillId="0" borderId="76" xfId="0" applyNumberFormat="1" applyBorder="1"/>
    <xf numFmtId="168" fontId="9" fillId="3" borderId="55" xfId="0" applyNumberFormat="1" applyFont="1" applyFill="1" applyBorder="1"/>
    <xf numFmtId="168" fontId="0" fillId="0" borderId="24" xfId="0" applyNumberFormat="1" applyFill="1" applyBorder="1"/>
    <xf numFmtId="168" fontId="0" fillId="0" borderId="74" xfId="0" applyNumberFormat="1" applyBorder="1"/>
    <xf numFmtId="167" fontId="0" fillId="10" borderId="27" xfId="0" applyNumberFormat="1" applyFill="1" applyBorder="1"/>
    <xf numFmtId="167" fontId="0" fillId="15" borderId="31" xfId="0" applyNumberFormat="1" applyFill="1" applyBorder="1" applyAlignment="1">
      <alignment horizontal="center"/>
    </xf>
    <xf numFmtId="168" fontId="0" fillId="2" borderId="48" xfId="0" applyNumberFormat="1" applyFill="1" applyBorder="1"/>
    <xf numFmtId="1" fontId="17" fillId="0" borderId="26" xfId="0" applyNumberFormat="1" applyFont="1" applyFill="1" applyBorder="1"/>
    <xf numFmtId="0" fontId="6" fillId="0" borderId="44" xfId="0" applyFont="1" applyFill="1" applyBorder="1" applyAlignment="1">
      <alignment horizontal="left" vertical="center" wrapText="1"/>
    </xf>
    <xf numFmtId="167" fontId="0" fillId="0" borderId="36" xfId="0" applyNumberFormat="1" applyFill="1" applyBorder="1"/>
    <xf numFmtId="167" fontId="0" fillId="0" borderId="68" xfId="0" applyNumberFormat="1" applyFill="1" applyBorder="1"/>
    <xf numFmtId="167" fontId="0" fillId="0" borderId="59" xfId="0" applyNumberFormat="1" applyFill="1" applyBorder="1"/>
    <xf numFmtId="167" fontId="0" fillId="2" borderId="37" xfId="0" applyNumberFormat="1" applyFill="1" applyBorder="1"/>
    <xf numFmtId="1" fontId="21" fillId="0" borderId="72" xfId="0" applyNumberFormat="1" applyFont="1" applyFill="1" applyBorder="1" applyAlignment="1">
      <alignment horizontal="center"/>
    </xf>
    <xf numFmtId="1" fontId="21" fillId="0" borderId="35" xfId="0" applyNumberFormat="1" applyFont="1" applyFill="1" applyBorder="1" applyAlignment="1">
      <alignment horizontal="center"/>
    </xf>
    <xf numFmtId="1" fontId="21" fillId="0" borderId="37" xfId="0" applyNumberFormat="1" applyFont="1" applyFill="1" applyBorder="1" applyAlignment="1">
      <alignment horizontal="center"/>
    </xf>
    <xf numFmtId="1" fontId="0" fillId="10" borderId="59" xfId="0" applyNumberFormat="1" applyFont="1" applyFill="1" applyBorder="1"/>
    <xf numFmtId="1" fontId="0" fillId="10" borderId="36" xfId="0" applyNumberFormat="1" applyFont="1" applyFill="1" applyBorder="1"/>
    <xf numFmtId="1" fontId="22" fillId="10" borderId="36" xfId="0" applyNumberFormat="1" applyFont="1" applyFill="1" applyBorder="1"/>
    <xf numFmtId="169" fontId="22" fillId="9" borderId="44" xfId="0" applyNumberFormat="1" applyFont="1" applyFill="1" applyBorder="1"/>
    <xf numFmtId="165" fontId="0" fillId="0" borderId="72" xfId="0" applyNumberFormat="1" applyBorder="1"/>
    <xf numFmtId="1" fontId="10" fillId="10" borderId="73" xfId="0" applyNumberFormat="1" applyFont="1" applyFill="1" applyBorder="1" applyAlignment="1">
      <alignment horizontal="right"/>
    </xf>
    <xf numFmtId="1" fontId="10" fillId="10" borderId="45" xfId="0" applyNumberFormat="1" applyFont="1" applyFill="1" applyBorder="1" applyAlignment="1">
      <alignment horizontal="right"/>
    </xf>
    <xf numFmtId="1" fontId="10" fillId="10" borderId="37" xfId="0" applyNumberFormat="1" applyFont="1" applyFill="1" applyBorder="1" applyAlignment="1">
      <alignment horizontal="right"/>
    </xf>
    <xf numFmtId="168" fontId="21" fillId="0" borderId="44" xfId="0" applyNumberFormat="1" applyFont="1" applyFill="1" applyBorder="1" applyAlignment="1">
      <alignment horizontal="center"/>
    </xf>
    <xf numFmtId="167" fontId="0" fillId="0" borderId="72" xfId="0" applyNumberFormat="1" applyFont="1" applyFill="1" applyBorder="1" applyAlignment="1">
      <alignment horizontal="center"/>
    </xf>
    <xf numFmtId="167" fontId="0" fillId="0" borderId="59" xfId="0" applyNumberFormat="1" applyFont="1" applyFill="1" applyBorder="1" applyAlignment="1">
      <alignment horizontal="center"/>
    </xf>
    <xf numFmtId="170" fontId="21" fillId="0" borderId="59" xfId="0" applyNumberFormat="1" applyFont="1" applyFill="1" applyBorder="1" applyAlignment="1">
      <alignment horizontal="center"/>
    </xf>
    <xf numFmtId="1" fontId="21" fillId="16" borderId="36" xfId="0" applyNumberFormat="1" applyFont="1" applyFill="1" applyBorder="1" applyAlignment="1">
      <alignment horizontal="center"/>
    </xf>
    <xf numFmtId="166" fontId="21" fillId="0" borderId="36" xfId="0" applyNumberFormat="1" applyFont="1" applyFill="1" applyBorder="1" applyAlignment="1">
      <alignment horizontal="center"/>
    </xf>
    <xf numFmtId="2" fontId="0" fillId="0" borderId="36" xfId="0" applyNumberFormat="1" applyFill="1" applyBorder="1"/>
    <xf numFmtId="164" fontId="21" fillId="0" borderId="59" xfId="0" applyNumberFormat="1" applyFont="1" applyFill="1" applyBorder="1" applyAlignment="1">
      <alignment horizontal="center"/>
    </xf>
    <xf numFmtId="1" fontId="21" fillId="0" borderId="36" xfId="0" applyNumberFormat="1" applyFont="1" applyFill="1" applyBorder="1" applyAlignment="1">
      <alignment horizontal="center"/>
    </xf>
    <xf numFmtId="166" fontId="21" fillId="0" borderId="45" xfId="0" applyNumberFormat="1" applyFont="1" applyFill="1" applyBorder="1" applyAlignment="1">
      <alignment horizontal="center"/>
    </xf>
    <xf numFmtId="164" fontId="21" fillId="0" borderId="72" xfId="0" applyNumberFormat="1" applyFont="1" applyFill="1" applyBorder="1" applyAlignment="1">
      <alignment horizontal="center"/>
    </xf>
    <xf numFmtId="164" fontId="21" fillId="0" borderId="44" xfId="0" applyNumberFormat="1" applyFont="1" applyFill="1" applyBorder="1" applyAlignment="1">
      <alignment horizontal="center"/>
    </xf>
    <xf numFmtId="164" fontId="9" fillId="13" borderId="72" xfId="0" applyNumberFormat="1" applyFont="1" applyFill="1" applyBorder="1" applyAlignment="1">
      <alignment horizontal="center"/>
    </xf>
    <xf numFmtId="164" fontId="0" fillId="2" borderId="35" xfId="0" applyNumberFormat="1" applyFill="1" applyBorder="1"/>
    <xf numFmtId="1" fontId="0" fillId="0" borderId="36" xfId="0" applyNumberFormat="1" applyBorder="1"/>
    <xf numFmtId="9" fontId="0" fillId="2" borderId="37" xfId="1" applyNumberFormat="1" applyFont="1" applyFill="1" applyBorder="1"/>
    <xf numFmtId="167" fontId="0" fillId="0" borderId="73" xfId="0" applyNumberFormat="1" applyFill="1" applyBorder="1"/>
    <xf numFmtId="166" fontId="0" fillId="2" borderId="37" xfId="1" applyNumberFormat="1" applyFont="1" applyFill="1" applyBorder="1"/>
    <xf numFmtId="0" fontId="6" fillId="0" borderId="21" xfId="0" applyFont="1" applyFill="1" applyBorder="1" applyAlignment="1">
      <alignment horizontal="left" vertical="center" wrapText="1"/>
    </xf>
    <xf numFmtId="170" fontId="0" fillId="15" borderId="30" xfId="0" applyNumberFormat="1" applyFont="1" applyFill="1" applyBorder="1"/>
    <xf numFmtId="167" fontId="32" fillId="11" borderId="30" xfId="0" applyNumberFormat="1" applyFont="1" applyFill="1" applyBorder="1" applyAlignment="1">
      <alignment horizontal="center" vertical="center"/>
    </xf>
    <xf numFmtId="0" fontId="6" fillId="0" borderId="45" xfId="0" applyFont="1" applyFill="1" applyBorder="1" applyAlignment="1">
      <alignment horizontal="left" vertical="center" wrapText="1"/>
    </xf>
    <xf numFmtId="167" fontId="0" fillId="10" borderId="38" xfId="0" applyNumberFormat="1" applyFont="1" applyFill="1" applyBorder="1"/>
    <xf numFmtId="0" fontId="24" fillId="0" borderId="42" xfId="0" applyFont="1" applyFill="1" applyBorder="1" applyAlignment="1">
      <alignment horizontal="left" vertical="top" wrapText="1"/>
    </xf>
    <xf numFmtId="0" fontId="24" fillId="0" borderId="44" xfId="0" applyFont="1" applyFill="1" applyBorder="1" applyAlignment="1">
      <alignment horizontal="left" vertical="top" wrapText="1"/>
    </xf>
    <xf numFmtId="0" fontId="24" fillId="0" borderId="43" xfId="0" applyFont="1" applyFill="1" applyBorder="1" applyAlignment="1">
      <alignment horizontal="left" vertical="top" wrapText="1"/>
    </xf>
    <xf numFmtId="0" fontId="24" fillId="0" borderId="45" xfId="0" applyFont="1" applyFill="1" applyBorder="1" applyAlignment="1">
      <alignment horizontal="left" vertical="top" wrapText="1"/>
    </xf>
    <xf numFmtId="0" fontId="24" fillId="0" borderId="29" xfId="0" applyFont="1" applyFill="1" applyBorder="1" applyAlignment="1">
      <alignment horizontal="left" vertical="top" wrapText="1"/>
    </xf>
    <xf numFmtId="0" fontId="24" fillId="0" borderId="28" xfId="0" applyFont="1" applyFill="1" applyBorder="1" applyAlignment="1">
      <alignment horizontal="left" vertical="top" wrapText="1"/>
    </xf>
    <xf numFmtId="0" fontId="24" fillId="0" borderId="70" xfId="0" applyFont="1" applyFill="1" applyBorder="1" applyAlignment="1">
      <alignment horizontal="left" vertical="top" wrapText="1"/>
    </xf>
    <xf numFmtId="0" fontId="24" fillId="0" borderId="37" xfId="0" applyFont="1" applyFill="1" applyBorder="1" applyAlignment="1">
      <alignment horizontal="left" vertical="top" wrapText="1"/>
    </xf>
    <xf numFmtId="0" fontId="24" fillId="0" borderId="34" xfId="0" applyFont="1" applyFill="1" applyBorder="1" applyAlignment="1">
      <alignment horizontal="left" vertical="top" wrapText="1"/>
    </xf>
    <xf numFmtId="0" fontId="24" fillId="0" borderId="36" xfId="0" applyFont="1" applyFill="1" applyBorder="1" applyAlignment="1">
      <alignment horizontal="left" vertical="top" wrapText="1"/>
    </xf>
    <xf numFmtId="0" fontId="24" fillId="8" borderId="28" xfId="0" applyFont="1" applyFill="1" applyBorder="1" applyAlignment="1">
      <alignment horizontal="left" vertical="top" wrapText="1"/>
    </xf>
    <xf numFmtId="0" fontId="24" fillId="8" borderId="45" xfId="0" applyFont="1" applyFill="1" applyBorder="1" applyAlignment="1">
      <alignment horizontal="left" vertical="top" wrapText="1"/>
    </xf>
    <xf numFmtId="168" fontId="11" fillId="0" borderId="39" xfId="0" applyNumberFormat="1"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43" xfId="0" applyFont="1" applyBorder="1" applyAlignment="1">
      <alignment horizontal="center"/>
    </xf>
    <xf numFmtId="169" fontId="25" fillId="9" borderId="25" xfId="0" applyNumberFormat="1" applyFont="1" applyFill="1" applyBorder="1" applyAlignment="1">
      <alignment horizontal="center" wrapText="1"/>
    </xf>
    <xf numFmtId="169" fontId="25" fillId="9" borderId="27" xfId="0" applyNumberFormat="1" applyFont="1" applyFill="1" applyBorder="1" applyAlignment="1">
      <alignment horizontal="center" wrapText="1"/>
    </xf>
    <xf numFmtId="0" fontId="3" fillId="0" borderId="67" xfId="0" applyFont="1" applyBorder="1" applyAlignment="1">
      <alignment horizontal="center"/>
    </xf>
    <xf numFmtId="0" fontId="3" fillId="0" borderId="57" xfId="0" applyFont="1" applyBorder="1" applyAlignment="1">
      <alignment horizontal="center"/>
    </xf>
    <xf numFmtId="0" fontId="3" fillId="0" borderId="51" xfId="0" applyFont="1" applyBorder="1" applyAlignment="1">
      <alignment horizontal="center"/>
    </xf>
  </cellXfs>
  <cellStyles count="2">
    <cellStyle name="Normální" xfId="0" builtinId="0"/>
    <cellStyle name="Procenta" xfId="1" builtinId="5"/>
  </cellStyles>
  <dxfs count="72">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CCFFFF"/>
      <color rgb="FFCCFFCC"/>
      <color rgb="FF66FFFF"/>
      <color rgb="FF99FFCC"/>
      <color rgb="FFCCCCFF"/>
      <color rgb="FFFFFF99"/>
      <color rgb="FF8BFFBF"/>
      <color rgb="FF673105"/>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comments" Target="../comments1.xml"/><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vmlDrawing" Target="../drawings/vmlDrawing1.vml"/><Relationship Id="rId8"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2.bin"/><Relationship Id="rId13" Type="http://schemas.openxmlformats.org/officeDocument/2006/relationships/printerSettings" Target="../printerSettings/printerSettings47.bin"/><Relationship Id="rId18" Type="http://schemas.openxmlformats.org/officeDocument/2006/relationships/printerSettings" Target="../printerSettings/printerSettings52.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17" Type="http://schemas.openxmlformats.org/officeDocument/2006/relationships/printerSettings" Target="../printerSettings/printerSettings51.bin"/><Relationship Id="rId2" Type="http://schemas.openxmlformats.org/officeDocument/2006/relationships/printerSettings" Target="../printerSettings/printerSettings36.bin"/><Relationship Id="rId16" Type="http://schemas.openxmlformats.org/officeDocument/2006/relationships/printerSettings" Target="../printerSettings/printerSettings50.bin"/><Relationship Id="rId20" Type="http://schemas.openxmlformats.org/officeDocument/2006/relationships/printerSettings" Target="../printerSettings/printerSettings54.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10" Type="http://schemas.openxmlformats.org/officeDocument/2006/relationships/printerSettings" Target="../printerSettings/printerSettings44.bin"/><Relationship Id="rId19" Type="http://schemas.openxmlformats.org/officeDocument/2006/relationships/printerSettings" Target="../printerSettings/printerSettings53.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62.bin"/><Relationship Id="rId13" Type="http://schemas.openxmlformats.org/officeDocument/2006/relationships/printerSettings" Target="../printerSettings/printerSettings67.bin"/><Relationship Id="rId18" Type="http://schemas.openxmlformats.org/officeDocument/2006/relationships/printerSettings" Target="../printerSettings/printerSettings7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12" Type="http://schemas.openxmlformats.org/officeDocument/2006/relationships/printerSettings" Target="../printerSettings/printerSettings66.bin"/><Relationship Id="rId17" Type="http://schemas.openxmlformats.org/officeDocument/2006/relationships/printerSettings" Target="../printerSettings/printerSettings71.bin"/><Relationship Id="rId2" Type="http://schemas.openxmlformats.org/officeDocument/2006/relationships/printerSettings" Target="../printerSettings/printerSettings56.bin"/><Relationship Id="rId16" Type="http://schemas.openxmlformats.org/officeDocument/2006/relationships/printerSettings" Target="../printerSettings/printerSettings70.bin"/><Relationship Id="rId20" Type="http://schemas.openxmlformats.org/officeDocument/2006/relationships/printerSettings" Target="../printerSettings/printerSettings74.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11" Type="http://schemas.openxmlformats.org/officeDocument/2006/relationships/printerSettings" Target="../printerSettings/printerSettings65.bin"/><Relationship Id="rId5" Type="http://schemas.openxmlformats.org/officeDocument/2006/relationships/printerSettings" Target="../printerSettings/printerSettings59.bin"/><Relationship Id="rId15" Type="http://schemas.openxmlformats.org/officeDocument/2006/relationships/printerSettings" Target="../printerSettings/printerSettings69.bin"/><Relationship Id="rId10" Type="http://schemas.openxmlformats.org/officeDocument/2006/relationships/printerSettings" Target="../printerSettings/printerSettings64.bin"/><Relationship Id="rId19" Type="http://schemas.openxmlformats.org/officeDocument/2006/relationships/printerSettings" Target="../printerSettings/printerSettings73.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 Id="rId14" Type="http://schemas.openxmlformats.org/officeDocument/2006/relationships/printerSettings" Target="../printerSettings/printerSettings6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55"/>
  <sheetViews>
    <sheetView tabSelected="1" zoomScaleNormal="100" workbookViewId="0">
      <pane xSplit="3" ySplit="4" topLeftCell="D5" activePane="bottomRight" state="frozen"/>
      <selection pane="topRight" activeCell="D1" sqref="D1"/>
      <selection pane="bottomLeft" activeCell="A5" sqref="A5"/>
      <selection pane="bottomRight" activeCell="A5" sqref="A5"/>
    </sheetView>
  </sheetViews>
  <sheetFormatPr defaultRowHeight="12.75" outlineLevelCol="1" x14ac:dyDescent="0.2"/>
  <cols>
    <col min="1" max="1" width="4.140625" style="12" customWidth="1"/>
    <col min="2" max="2" width="30" style="250" customWidth="1"/>
    <col min="3" max="3" width="8.140625" customWidth="1"/>
    <col min="4" max="4" width="10.42578125" style="107" customWidth="1"/>
    <col min="5" max="5" width="8.85546875" style="107" customWidth="1"/>
    <col min="6" max="6" width="14.42578125" style="107" customWidth="1" outlineLevel="1"/>
    <col min="7" max="7" width="10" style="107" customWidth="1" outlineLevel="1"/>
    <col min="8" max="8" width="10.42578125" style="107" customWidth="1" outlineLevel="1"/>
    <col min="9" max="9" width="11.28515625" style="107" customWidth="1" outlineLevel="1"/>
    <col min="10" max="10" width="9.7109375" style="107" customWidth="1" outlineLevel="1"/>
    <col min="11" max="11" width="10.28515625" style="107" customWidth="1" outlineLevel="1"/>
    <col min="12" max="12" width="10.42578125" style="98" customWidth="1" outlineLevel="1"/>
    <col min="13" max="13" width="8.5703125" style="107" customWidth="1" outlineLevel="1"/>
    <col min="14" max="14" width="9.7109375" style="107" customWidth="1" outlineLevel="1"/>
    <col min="15" max="15" width="10" style="107" customWidth="1" outlineLevel="1"/>
    <col min="16" max="16" width="12.28515625" style="107" customWidth="1"/>
    <col min="17" max="17" width="13.140625" style="95" customWidth="1"/>
    <col min="18" max="18" width="13" style="239" customWidth="1"/>
    <col min="19" max="19" width="11.42578125" style="95" customWidth="1"/>
    <col min="20" max="20" width="8.85546875" customWidth="1"/>
    <col min="21" max="21" width="8.42578125" customWidth="1"/>
    <col min="22" max="22" width="7.85546875" customWidth="1"/>
    <col min="23" max="23" width="8.140625" customWidth="1"/>
    <col min="24" max="24" width="8.140625" style="229" customWidth="1"/>
    <col min="25" max="25" width="9.28515625" customWidth="1"/>
    <col min="26" max="26" width="10" customWidth="1"/>
    <col min="27" max="27" width="9.140625" customWidth="1"/>
    <col min="28" max="28" width="8.85546875" customWidth="1"/>
    <col min="29" max="29" width="11.28515625" style="18" customWidth="1"/>
    <col min="30" max="30" width="14.5703125" style="256" customWidth="1"/>
    <col min="31" max="31" width="10.5703125" style="256" customWidth="1"/>
    <col min="32" max="32" width="13.85546875" style="385" customWidth="1"/>
    <col min="33" max="33" width="9.140625" customWidth="1"/>
    <col min="34" max="34" width="10.28515625" customWidth="1"/>
    <col min="35" max="35" width="9" customWidth="1"/>
    <col min="36" max="36" width="8.7109375" customWidth="1"/>
    <col min="37" max="37" width="9.140625" customWidth="1"/>
    <col min="38" max="38" width="9.7109375" customWidth="1"/>
    <col min="39" max="39" width="11.7109375" customWidth="1"/>
    <col min="40" max="41" width="9.140625" customWidth="1"/>
    <col min="42" max="42" width="9.42578125" customWidth="1"/>
    <col min="43" max="43" width="8.7109375" customWidth="1"/>
    <col min="44" max="44" width="13.7109375" customWidth="1"/>
    <col min="45" max="45" width="10.140625" customWidth="1"/>
    <col min="46" max="46" width="8.5703125" style="50" customWidth="1"/>
    <col min="47" max="47" width="9.7109375" customWidth="1"/>
    <col min="48" max="48" width="13.42578125" style="18" customWidth="1"/>
    <col min="49" max="49" width="12.7109375" style="18" customWidth="1"/>
    <col min="50" max="50" width="12" customWidth="1"/>
    <col min="51" max="51" width="6.140625" style="232" customWidth="1"/>
    <col min="52" max="52" width="9.85546875" style="232" customWidth="1"/>
    <col min="53" max="53" width="18.140625" style="18" customWidth="1"/>
  </cols>
  <sheetData>
    <row r="1" spans="1:53" s="22" customFormat="1" ht="13.5" thickBot="1" x14ac:dyDescent="0.25">
      <c r="A1" s="223"/>
      <c r="B1" s="243"/>
      <c r="C1" s="39"/>
      <c r="D1" s="108"/>
      <c r="E1" s="108"/>
      <c r="F1" s="108"/>
      <c r="G1" s="108"/>
      <c r="H1" s="108"/>
      <c r="I1" s="108"/>
      <c r="J1" s="108"/>
      <c r="K1" s="108"/>
      <c r="L1" s="108"/>
      <c r="M1" s="108"/>
      <c r="N1" s="108"/>
      <c r="O1" s="108"/>
      <c r="P1" s="98"/>
      <c r="Q1" s="95"/>
      <c r="R1" s="237"/>
      <c r="S1" s="95"/>
      <c r="X1" s="227"/>
      <c r="Y1" s="235" t="s">
        <v>111</v>
      </c>
      <c r="AC1" s="36"/>
      <c r="AD1" s="296" t="s">
        <v>74</v>
      </c>
      <c r="AE1" s="296"/>
      <c r="AF1" s="389"/>
      <c r="AI1" s="235" t="s">
        <v>121</v>
      </c>
      <c r="AR1" s="300"/>
      <c r="AT1" s="409"/>
      <c r="AV1" s="74" t="s">
        <v>134</v>
      </c>
      <c r="AW1" s="40"/>
      <c r="AY1" s="232"/>
      <c r="AZ1" s="74"/>
      <c r="BA1" s="22" t="s">
        <v>96</v>
      </c>
    </row>
    <row r="2" spans="1:53" ht="13.5" thickBot="1" x14ac:dyDescent="0.25">
      <c r="A2" s="224"/>
      <c r="B2" s="244"/>
      <c r="C2" s="71"/>
      <c r="D2" s="216" t="s">
        <v>101</v>
      </c>
      <c r="E2" s="216"/>
      <c r="F2" s="216"/>
      <c r="G2" s="216"/>
      <c r="H2" s="216"/>
      <c r="I2" s="216"/>
      <c r="J2" s="216"/>
      <c r="K2" s="216"/>
      <c r="L2" s="216"/>
      <c r="M2" s="216"/>
      <c r="N2" s="216"/>
      <c r="O2" s="216"/>
      <c r="P2" s="216"/>
      <c r="Q2" s="216"/>
      <c r="R2" s="238"/>
      <c r="S2" s="411"/>
      <c r="T2" s="216"/>
      <c r="U2" s="216"/>
      <c r="V2" s="216"/>
      <c r="W2" s="216"/>
      <c r="X2" s="550" t="s">
        <v>110</v>
      </c>
      <c r="Y2" s="547" t="s">
        <v>100</v>
      </c>
      <c r="Z2" s="548"/>
      <c r="AA2" s="548"/>
      <c r="AB2" s="549"/>
      <c r="AC2" s="552" t="s">
        <v>139</v>
      </c>
      <c r="AD2" s="553"/>
      <c r="AE2" s="553"/>
      <c r="AF2" s="553"/>
      <c r="AG2" s="553"/>
      <c r="AH2" s="553"/>
      <c r="AI2" s="553"/>
      <c r="AJ2" s="553"/>
      <c r="AK2" s="553"/>
      <c r="AL2" s="553"/>
      <c r="AM2" s="553"/>
      <c r="AN2" s="553"/>
      <c r="AO2" s="553"/>
      <c r="AP2" s="553"/>
      <c r="AQ2" s="553"/>
      <c r="AR2" s="554"/>
      <c r="AS2" s="34" t="s">
        <v>13</v>
      </c>
      <c r="AT2" s="87" t="s">
        <v>133</v>
      </c>
      <c r="AU2" s="410"/>
      <c r="AV2" s="544" t="s">
        <v>135</v>
      </c>
      <c r="AW2" s="545"/>
      <c r="AX2" s="546"/>
      <c r="AZ2" s="235" t="s">
        <v>136</v>
      </c>
      <c r="BA2" t="s">
        <v>137</v>
      </c>
    </row>
    <row r="3" spans="1:53" s="32" customFormat="1" ht="40.5" customHeight="1" x14ac:dyDescent="0.2">
      <c r="A3" s="23" t="s">
        <v>37</v>
      </c>
      <c r="B3" s="293" t="s">
        <v>95</v>
      </c>
      <c r="C3" s="285" t="s">
        <v>34</v>
      </c>
      <c r="D3" s="291" t="s">
        <v>102</v>
      </c>
      <c r="E3" s="217" t="s">
        <v>103</v>
      </c>
      <c r="F3" s="110" t="s">
        <v>84</v>
      </c>
      <c r="G3" s="110" t="s">
        <v>81</v>
      </c>
      <c r="H3" s="110" t="s">
        <v>88</v>
      </c>
      <c r="I3" s="110" t="s">
        <v>92</v>
      </c>
      <c r="J3" s="110" t="s">
        <v>82</v>
      </c>
      <c r="K3" s="110" t="s">
        <v>83</v>
      </c>
      <c r="L3" s="110" t="s">
        <v>85</v>
      </c>
      <c r="M3" s="110" t="s">
        <v>86</v>
      </c>
      <c r="N3" s="110" t="s">
        <v>80</v>
      </c>
      <c r="O3" s="110" t="s">
        <v>87</v>
      </c>
      <c r="P3" s="99" t="s">
        <v>105</v>
      </c>
      <c r="Q3" s="193" t="s">
        <v>68</v>
      </c>
      <c r="R3" s="191" t="s">
        <v>104</v>
      </c>
      <c r="S3" s="171" t="s">
        <v>99</v>
      </c>
      <c r="T3" s="407" t="s">
        <v>106</v>
      </c>
      <c r="U3" s="408" t="s">
        <v>107</v>
      </c>
      <c r="V3" s="26" t="s">
        <v>108</v>
      </c>
      <c r="W3" s="24" t="s">
        <v>109</v>
      </c>
      <c r="X3" s="551"/>
      <c r="Y3" s="90" t="s">
        <v>112</v>
      </c>
      <c r="Z3" s="226" t="s">
        <v>113</v>
      </c>
      <c r="AA3" s="151" t="s">
        <v>114</v>
      </c>
      <c r="AB3" s="168" t="s">
        <v>115</v>
      </c>
      <c r="AC3" s="89" t="s">
        <v>116</v>
      </c>
      <c r="AD3" s="257" t="s">
        <v>117</v>
      </c>
      <c r="AE3" s="251" t="s">
        <v>138</v>
      </c>
      <c r="AF3" s="378" t="s">
        <v>118</v>
      </c>
      <c r="AG3" s="27" t="s">
        <v>119</v>
      </c>
      <c r="AH3" s="26" t="s">
        <v>120</v>
      </c>
      <c r="AI3" s="28" t="s">
        <v>122</v>
      </c>
      <c r="AJ3" s="188" t="s">
        <v>123</v>
      </c>
      <c r="AK3" s="27" t="s">
        <v>124</v>
      </c>
      <c r="AL3" s="24" t="s">
        <v>125</v>
      </c>
      <c r="AM3" s="189" t="s">
        <v>126</v>
      </c>
      <c r="AN3" s="185" t="s">
        <v>29</v>
      </c>
      <c r="AO3" s="26" t="s">
        <v>30</v>
      </c>
      <c r="AP3" s="27" t="s">
        <v>127</v>
      </c>
      <c r="AQ3" s="285" t="s">
        <v>128</v>
      </c>
      <c r="AR3" s="201" t="s">
        <v>129</v>
      </c>
      <c r="AS3" s="29" t="s">
        <v>130</v>
      </c>
      <c r="AT3" s="88" t="s">
        <v>131</v>
      </c>
      <c r="AU3" s="20" t="s">
        <v>132</v>
      </c>
      <c r="AV3" s="30" t="s">
        <v>97</v>
      </c>
      <c r="AW3" s="83" t="s">
        <v>40</v>
      </c>
      <c r="AX3" s="31" t="s">
        <v>14</v>
      </c>
      <c r="AY3" s="233"/>
      <c r="AZ3" s="303" t="s">
        <v>141</v>
      </c>
      <c r="BA3" s="214" t="s">
        <v>98</v>
      </c>
    </row>
    <row r="4" spans="1:53" s="1" customFormat="1" ht="14.25" thickBot="1" x14ac:dyDescent="0.3">
      <c r="A4" s="13"/>
      <c r="B4" s="245" t="s">
        <v>2</v>
      </c>
      <c r="C4" s="8"/>
      <c r="D4" s="292" t="s">
        <v>36</v>
      </c>
      <c r="E4" s="218" t="s">
        <v>36</v>
      </c>
      <c r="F4" s="112" t="s">
        <v>36</v>
      </c>
      <c r="G4" s="112" t="s">
        <v>36</v>
      </c>
      <c r="H4" s="112" t="s">
        <v>36</v>
      </c>
      <c r="I4" s="112" t="s">
        <v>36</v>
      </c>
      <c r="J4" s="112" t="s">
        <v>36</v>
      </c>
      <c r="K4" s="112" t="s">
        <v>36</v>
      </c>
      <c r="L4" s="112" t="s">
        <v>36</v>
      </c>
      <c r="M4" s="112" t="s">
        <v>36</v>
      </c>
      <c r="N4" s="112" t="s">
        <v>36</v>
      </c>
      <c r="O4" s="112" t="s">
        <v>36</v>
      </c>
      <c r="P4" s="100" t="s">
        <v>89</v>
      </c>
      <c r="Q4" s="194" t="s">
        <v>3</v>
      </c>
      <c r="R4" s="192" t="s">
        <v>3</v>
      </c>
      <c r="S4" s="128" t="s">
        <v>38</v>
      </c>
      <c r="T4" s="7" t="s">
        <v>60</v>
      </c>
      <c r="U4" s="2" t="s">
        <v>60</v>
      </c>
      <c r="V4" s="2" t="s">
        <v>60</v>
      </c>
      <c r="W4" s="152" t="s">
        <v>60</v>
      </c>
      <c r="X4" s="294" t="s">
        <v>93</v>
      </c>
      <c r="Y4" s="75" t="s">
        <v>31</v>
      </c>
      <c r="Z4" s="297" t="s">
        <v>94</v>
      </c>
      <c r="AA4" s="152"/>
      <c r="AB4" s="170"/>
      <c r="AC4" s="76" t="s">
        <v>75</v>
      </c>
      <c r="AD4" s="258" t="s">
        <v>76</v>
      </c>
      <c r="AE4" s="112"/>
      <c r="AF4" s="379"/>
      <c r="AG4" s="394" t="s">
        <v>140</v>
      </c>
      <c r="AH4" s="2"/>
      <c r="AI4" s="2"/>
      <c r="AJ4" s="2" t="s">
        <v>28</v>
      </c>
      <c r="AK4" s="2"/>
      <c r="AL4" s="152"/>
      <c r="AM4" s="33" t="s">
        <v>78</v>
      </c>
      <c r="AN4" s="7"/>
      <c r="AO4" s="2"/>
      <c r="AP4" s="11" t="s">
        <v>22</v>
      </c>
      <c r="AQ4" s="152"/>
      <c r="AR4" s="202" t="s">
        <v>59</v>
      </c>
      <c r="AS4" s="35" t="s">
        <v>3</v>
      </c>
      <c r="AT4" s="49" t="s">
        <v>12</v>
      </c>
      <c r="AU4" s="15"/>
      <c r="AV4" s="19" t="s">
        <v>15</v>
      </c>
      <c r="AW4" s="84" t="s">
        <v>15</v>
      </c>
      <c r="AX4" s="10" t="s">
        <v>16</v>
      </c>
      <c r="AY4" s="234"/>
      <c r="AZ4" s="304"/>
      <c r="BA4" s="78" t="s">
        <v>35</v>
      </c>
    </row>
    <row r="5" spans="1:53" ht="17.25" customHeight="1" x14ac:dyDescent="0.2">
      <c r="A5" s="301"/>
      <c r="B5" s="542"/>
      <c r="C5" s="290" t="s">
        <v>32</v>
      </c>
      <c r="D5" s="236"/>
      <c r="E5" s="219"/>
      <c r="F5" s="114"/>
      <c r="G5" s="114"/>
      <c r="H5" s="114"/>
      <c r="I5" s="114"/>
      <c r="J5" s="114"/>
      <c r="K5" s="114"/>
      <c r="L5" s="114"/>
      <c r="M5" s="114"/>
      <c r="N5" s="114"/>
      <c r="O5" s="114"/>
      <c r="P5" s="101">
        <f t="shared" ref="P5:P68" si="0">SUM(F5:O5)</f>
        <v>0</v>
      </c>
      <c r="Q5" s="195">
        <f>P5+P6</f>
        <v>0</v>
      </c>
      <c r="R5" s="426"/>
      <c r="S5" s="225">
        <f>Q5-R5</f>
        <v>0</v>
      </c>
      <c r="T5" s="133" t="e">
        <f t="shared" ref="T5:T35" si="1">P5/(12*D5)*1000</f>
        <v>#DIV/0!</v>
      </c>
      <c r="U5" s="134" t="e">
        <f t="shared" ref="U5:U35" si="2">H5/(12*D5)*1000</f>
        <v>#DIV/0!</v>
      </c>
      <c r="V5" s="134" t="e">
        <f t="shared" ref="V5:V35" si="3">I5/(12*D5)*1000</f>
        <v>#DIV/0!</v>
      </c>
      <c r="W5" s="134" t="e">
        <f>U5+V5</f>
        <v>#DIV/0!</v>
      </c>
      <c r="X5" s="298">
        <v>0.04</v>
      </c>
      <c r="Y5" s="91"/>
      <c r="Z5" s="412" t="e">
        <f t="shared" ref="Z5:Z13" si="4">T5*(1+X5)</f>
        <v>#DIV/0!</v>
      </c>
      <c r="AA5" s="413" t="e">
        <f>T5-W5</f>
        <v>#DIV/0!</v>
      </c>
      <c r="AB5" s="414" t="e">
        <f>Z5-AA5</f>
        <v>#DIV/0!</v>
      </c>
      <c r="AC5" s="77" t="e">
        <f>(Y5*Z5+Y6*Z6)*0.012</f>
        <v>#DIV/0!</v>
      </c>
      <c r="AD5" s="259"/>
      <c r="AE5" s="252"/>
      <c r="AF5" s="380" t="e">
        <f>AD5+AD6+AE5-AC5</f>
        <v>#DIV/0!</v>
      </c>
      <c r="AG5" s="4" t="e">
        <f>AF5/(12*(Y5+Y6))*1000</f>
        <v>#DIV/0!</v>
      </c>
      <c r="AH5" s="5" t="e">
        <f>AG5/AG6</f>
        <v>#DIV/0!</v>
      </c>
      <c r="AI5" s="268">
        <f t="shared" ref="AI5:AI68" si="5">Y5</f>
        <v>0</v>
      </c>
      <c r="AJ5" s="9" t="e">
        <f>AD5+AD6+AE5-(AI5*Z5+AI6*Z6)*0.012</f>
        <v>#DIV/0!</v>
      </c>
      <c r="AK5" s="4" t="e">
        <f>AJ5/(12*(AI5+AI6))*1000</f>
        <v>#DIV/0!</v>
      </c>
      <c r="AL5" s="183" t="e">
        <f>AK5/AG6</f>
        <v>#DIV/0!</v>
      </c>
      <c r="AM5" s="187"/>
      <c r="AN5" s="186" t="e">
        <f>(AM5+AM6)/(12*(AI5+AI6))*1000</f>
        <v>#DIV/0!</v>
      </c>
      <c r="AO5" s="4" t="e">
        <f>(H5+I5+H6+I6)/(12*(D5+D6))*1000+AK5+AN5</f>
        <v>#DIV/0!</v>
      </c>
      <c r="AP5" s="6" t="e">
        <f>(AK5+AN5)/((H5+I5+H6+I6)*1000)*(D5+D6)*12</f>
        <v>#DIV/0!</v>
      </c>
      <c r="AQ5" s="179" t="e">
        <f>AO5/((H5+I5+H6+I6)*1000)*(D5+D6)*12</f>
        <v>#DIV/0!</v>
      </c>
      <c r="AR5" s="199">
        <f>AD5+AM5</f>
        <v>0</v>
      </c>
      <c r="AS5" s="16">
        <f t="shared" ref="AS5:AS36" si="6">H5+I5</f>
        <v>0</v>
      </c>
      <c r="AT5" s="3"/>
      <c r="AU5" s="17" t="e">
        <f t="shared" ref="AU5:AU44" si="7">W5/AT5</f>
        <v>#DIV/0!</v>
      </c>
      <c r="AV5" s="113"/>
      <c r="AW5" s="236"/>
      <c r="AX5" s="14" t="e">
        <f>(AR5+AR6+AE5-AV5-AV6)/((AW5+AW6)*12)</f>
        <v>#DIV/0!</v>
      </c>
      <c r="AZ5" s="305"/>
      <c r="BA5" s="38">
        <f>IF(AR5+AR6+AE5-AV5-AV6&lt;0,AR5+AR6+AE5-AV5-AV6,0)</f>
        <v>0</v>
      </c>
    </row>
    <row r="6" spans="1:53" ht="13.5" thickBot="1" x14ac:dyDescent="0.25">
      <c r="A6" s="302"/>
      <c r="B6" s="543"/>
      <c r="C6" s="287" t="s">
        <v>33</v>
      </c>
      <c r="D6" s="124"/>
      <c r="E6" s="220"/>
      <c r="F6" s="115"/>
      <c r="G6" s="115"/>
      <c r="H6" s="115"/>
      <c r="I6" s="115"/>
      <c r="J6" s="115"/>
      <c r="K6" s="115"/>
      <c r="L6" s="115"/>
      <c r="M6" s="115"/>
      <c r="N6" s="115"/>
      <c r="O6" s="115"/>
      <c r="P6" s="102">
        <f>SUM(F6:O6)</f>
        <v>0</v>
      </c>
      <c r="Q6" s="196" t="s">
        <v>71</v>
      </c>
      <c r="R6" s="427" t="s">
        <v>71</v>
      </c>
      <c r="S6" s="150" t="s">
        <v>71</v>
      </c>
      <c r="T6" s="162" t="e">
        <f t="shared" si="1"/>
        <v>#DIV/0!</v>
      </c>
      <c r="U6" s="153" t="e">
        <f t="shared" si="2"/>
        <v>#DIV/0!</v>
      </c>
      <c r="V6" s="153" t="e">
        <f t="shared" si="3"/>
        <v>#DIV/0!</v>
      </c>
      <c r="W6" s="153" t="e">
        <f t="shared" ref="W6:W69" si="8">U6+V6</f>
        <v>#DIV/0!</v>
      </c>
      <c r="X6" s="299">
        <v>0.08</v>
      </c>
      <c r="Y6" s="92"/>
      <c r="Z6" s="415" t="e">
        <f t="shared" si="4"/>
        <v>#DIV/0!</v>
      </c>
      <c r="AA6" s="451" t="e">
        <f>T6-W6+0.1*(F6+0.8*(G6+L6+M6))</f>
        <v>#DIV/0!</v>
      </c>
      <c r="AB6" s="417" t="e">
        <f t="shared" ref="AB6:AB69" si="9">Z6-AA6</f>
        <v>#DIV/0!</v>
      </c>
      <c r="AC6" s="172" t="s">
        <v>71</v>
      </c>
      <c r="AD6" s="260"/>
      <c r="AE6" s="253"/>
      <c r="AF6" s="381" t="s">
        <v>71</v>
      </c>
      <c r="AG6" s="395" t="e">
        <f>(H5+H6+I5+I6)/(12*(D5+D6))*1000</f>
        <v>#DIV/0!</v>
      </c>
      <c r="AH6" s="175" t="s">
        <v>71</v>
      </c>
      <c r="AI6" s="176">
        <f t="shared" si="5"/>
        <v>0</v>
      </c>
      <c r="AJ6" s="173" t="s">
        <v>71</v>
      </c>
      <c r="AK6" s="174" t="s">
        <v>71</v>
      </c>
      <c r="AL6" s="184" t="s">
        <v>71</v>
      </c>
      <c r="AM6" s="215"/>
      <c r="AN6" s="173" t="s">
        <v>71</v>
      </c>
      <c r="AP6" s="174" t="s">
        <v>71</v>
      </c>
      <c r="AQ6" s="180" t="s">
        <v>71</v>
      </c>
      <c r="AR6" s="200">
        <f t="shared" ref="AR6:AR61" si="10">AD6+AM6</f>
        <v>0</v>
      </c>
      <c r="AS6" s="64">
        <f t="shared" si="6"/>
        <v>0</v>
      </c>
      <c r="AT6" s="63"/>
      <c r="AU6" s="65" t="e">
        <f t="shared" si="7"/>
        <v>#DIV/0!</v>
      </c>
      <c r="AV6" s="73"/>
      <c r="AW6" s="124"/>
      <c r="AX6" s="66"/>
      <c r="AZ6" s="306"/>
      <c r="BA6" s="67"/>
    </row>
    <row r="7" spans="1:53" x14ac:dyDescent="0.2">
      <c r="A7" s="85"/>
      <c r="B7" s="536"/>
      <c r="C7" s="286" t="s">
        <v>32</v>
      </c>
      <c r="D7" s="242"/>
      <c r="E7" s="221"/>
      <c r="F7" s="116"/>
      <c r="G7" s="116"/>
      <c r="H7" s="116"/>
      <c r="I7" s="116"/>
      <c r="J7" s="116"/>
      <c r="K7" s="116"/>
      <c r="L7" s="116"/>
      <c r="M7" s="116"/>
      <c r="N7" s="116"/>
      <c r="O7" s="116"/>
      <c r="P7" s="103">
        <f t="shared" si="0"/>
        <v>0</v>
      </c>
      <c r="Q7" s="195">
        <f>P7+P8</f>
        <v>0</v>
      </c>
      <c r="R7" s="428"/>
      <c r="S7" s="132">
        <f>Q7-R7</f>
        <v>0</v>
      </c>
      <c r="T7" s="163" t="e">
        <f t="shared" si="1"/>
        <v>#DIV/0!</v>
      </c>
      <c r="U7" s="154" t="e">
        <f t="shared" si="2"/>
        <v>#DIV/0!</v>
      </c>
      <c r="V7" s="154" t="e">
        <f t="shared" si="3"/>
        <v>#DIV/0!</v>
      </c>
      <c r="W7" s="154" t="e">
        <f t="shared" si="8"/>
        <v>#DIV/0!</v>
      </c>
      <c r="X7" s="298">
        <v>0.04</v>
      </c>
      <c r="Y7" s="91"/>
      <c r="Z7" s="412" t="e">
        <f t="shared" si="4"/>
        <v>#DIV/0!</v>
      </c>
      <c r="AA7" s="413" t="e">
        <f t="shared" ref="AA7:AA69" si="11">T7-W7</f>
        <v>#DIV/0!</v>
      </c>
      <c r="AB7" s="414" t="e">
        <f t="shared" si="9"/>
        <v>#DIV/0!</v>
      </c>
      <c r="AC7" s="77" t="e">
        <f>(Y7*Z7+Y8*Z8)*0.012</f>
        <v>#DIV/0!</v>
      </c>
      <c r="AD7" s="259"/>
      <c r="AE7" s="252"/>
      <c r="AF7" s="380" t="e">
        <f>AD7+AD8+AE7-AC7</f>
        <v>#DIV/0!</v>
      </c>
      <c r="AG7" s="4" t="e">
        <f>AF7/(12*(Y7+Y8))*1000</f>
        <v>#DIV/0!</v>
      </c>
      <c r="AH7" s="5" t="e">
        <f>AG7/AG8</f>
        <v>#DIV/0!</v>
      </c>
      <c r="AI7" s="268">
        <f t="shared" si="5"/>
        <v>0</v>
      </c>
      <c r="AJ7" s="9" t="e">
        <f>AD7+AD8+AE7-(AI7*Z7+AI8*Z8)*0.012</f>
        <v>#DIV/0!</v>
      </c>
      <c r="AK7" s="4" t="e">
        <f>AJ7/(12*(AI7+AI8))*1000</f>
        <v>#DIV/0!</v>
      </c>
      <c r="AL7" s="183" t="e">
        <f>AK7/AG8</f>
        <v>#DIV/0!</v>
      </c>
      <c r="AM7" s="187"/>
      <c r="AN7" s="186" t="e">
        <f>(AM7+AM8)/(12*(AI7+AI8))*1000</f>
        <v>#DIV/0!</v>
      </c>
      <c r="AO7" s="4" t="e">
        <f>(H7+I7+H8+I8)/(12*(D7+D8))*1000+AK7+AN7</f>
        <v>#DIV/0!</v>
      </c>
      <c r="AP7" s="6" t="e">
        <f>(AK7+AN7)/((H7+I7+H8+I8)*1000)*(D7+D8)*12</f>
        <v>#DIV/0!</v>
      </c>
      <c r="AQ7" s="179" t="e">
        <f>AO7/((H7+I7+H8+I8)*1000)*(D7+D8)*12</f>
        <v>#DIV/0!</v>
      </c>
      <c r="AR7" s="199">
        <f t="shared" si="10"/>
        <v>0</v>
      </c>
      <c r="AS7" s="69">
        <f t="shared" si="6"/>
        <v>0</v>
      </c>
      <c r="AT7" s="68"/>
      <c r="AU7" s="70" t="e">
        <f t="shared" si="7"/>
        <v>#DIV/0!</v>
      </c>
      <c r="AV7" s="72"/>
      <c r="AW7" s="242"/>
      <c r="AX7" s="14" t="e">
        <f>(AR7+AR8+AE7-AV7-AV8)/((AW7+AW8)*12)</f>
        <v>#DIV/0!</v>
      </c>
      <c r="AZ7" s="307"/>
      <c r="BA7" s="38">
        <f>IF(AR7+AR8+AE7-AV7-AV8&lt;0,AR7+AR8+AE7-AV7-AV8,0)</f>
        <v>0</v>
      </c>
    </row>
    <row r="8" spans="1:53" ht="13.5" thickBot="1" x14ac:dyDescent="0.25">
      <c r="A8" s="86"/>
      <c r="B8" s="535"/>
      <c r="C8" s="287" t="s">
        <v>33</v>
      </c>
      <c r="D8" s="124"/>
      <c r="E8" s="220"/>
      <c r="F8" s="115"/>
      <c r="G8" s="115"/>
      <c r="H8" s="115"/>
      <c r="I8" s="115"/>
      <c r="J8" s="115"/>
      <c r="K8" s="115"/>
      <c r="L8" s="115"/>
      <c r="M8" s="115"/>
      <c r="N8" s="115"/>
      <c r="O8" s="115"/>
      <c r="P8" s="102">
        <f t="shared" si="0"/>
        <v>0</v>
      </c>
      <c r="Q8" s="196" t="s">
        <v>71</v>
      </c>
      <c r="R8" s="427" t="s">
        <v>71</v>
      </c>
      <c r="S8" s="150" t="s">
        <v>71</v>
      </c>
      <c r="T8" s="162" t="e">
        <f t="shared" si="1"/>
        <v>#DIV/0!</v>
      </c>
      <c r="U8" s="153" t="e">
        <f t="shared" si="2"/>
        <v>#DIV/0!</v>
      </c>
      <c r="V8" s="153" t="e">
        <f t="shared" si="3"/>
        <v>#DIV/0!</v>
      </c>
      <c r="W8" s="153" t="e">
        <f t="shared" si="8"/>
        <v>#DIV/0!</v>
      </c>
      <c r="X8" s="299">
        <v>0.08</v>
      </c>
      <c r="Y8" s="92"/>
      <c r="Z8" s="415" t="e">
        <f t="shared" si="4"/>
        <v>#DIV/0!</v>
      </c>
      <c r="AA8" s="416" t="e">
        <f>T8-W8+0.1*(F8+0.8*(G8+L8+M8))</f>
        <v>#DIV/0!</v>
      </c>
      <c r="AB8" s="417" t="e">
        <f t="shared" si="9"/>
        <v>#DIV/0!</v>
      </c>
      <c r="AC8" s="172" t="s">
        <v>71</v>
      </c>
      <c r="AD8" s="260"/>
      <c r="AE8" s="253"/>
      <c r="AF8" s="381" t="s">
        <v>71</v>
      </c>
      <c r="AG8" s="395" t="e">
        <f>(H7+H8+I7+I8)/(12*(D7+D8))*1000</f>
        <v>#DIV/0!</v>
      </c>
      <c r="AH8" s="175" t="s">
        <v>71</v>
      </c>
      <c r="AI8" s="176">
        <f t="shared" si="5"/>
        <v>0</v>
      </c>
      <c r="AJ8" s="173" t="s">
        <v>71</v>
      </c>
      <c r="AK8" s="174" t="s">
        <v>71</v>
      </c>
      <c r="AL8" s="184" t="s">
        <v>71</v>
      </c>
      <c r="AM8" s="215"/>
      <c r="AN8" s="173" t="s">
        <v>71</v>
      </c>
      <c r="AO8" s="173" t="s">
        <v>71</v>
      </c>
      <c r="AP8" s="174" t="s">
        <v>71</v>
      </c>
      <c r="AQ8" s="180" t="s">
        <v>71</v>
      </c>
      <c r="AR8" s="200">
        <f t="shared" si="10"/>
        <v>0</v>
      </c>
      <c r="AS8" s="64">
        <f t="shared" si="6"/>
        <v>0</v>
      </c>
      <c r="AT8" s="63"/>
      <c r="AU8" s="65" t="e">
        <f t="shared" si="7"/>
        <v>#DIV/0!</v>
      </c>
      <c r="AV8" s="73"/>
      <c r="AW8" s="124"/>
      <c r="AX8" s="66"/>
      <c r="AZ8" s="306"/>
      <c r="BA8" s="67"/>
    </row>
    <row r="9" spans="1:53" x14ac:dyDescent="0.2">
      <c r="A9" s="85"/>
      <c r="B9" s="536"/>
      <c r="C9" s="286" t="s">
        <v>32</v>
      </c>
      <c r="D9" s="242"/>
      <c r="E9" s="221"/>
      <c r="F9" s="116"/>
      <c r="G9" s="116"/>
      <c r="H9" s="116"/>
      <c r="I9" s="116"/>
      <c r="J9" s="116"/>
      <c r="K9" s="116"/>
      <c r="L9" s="116"/>
      <c r="M9" s="116"/>
      <c r="N9" s="116"/>
      <c r="O9" s="116"/>
      <c r="P9" s="103">
        <f t="shared" si="0"/>
        <v>0</v>
      </c>
      <c r="Q9" s="195">
        <f>P9+P10</f>
        <v>0</v>
      </c>
      <c r="R9" s="429"/>
      <c r="S9" s="132">
        <f>Q9-R9</f>
        <v>0</v>
      </c>
      <c r="T9" s="163" t="e">
        <f t="shared" si="1"/>
        <v>#DIV/0!</v>
      </c>
      <c r="U9" s="154" t="e">
        <f t="shared" si="2"/>
        <v>#DIV/0!</v>
      </c>
      <c r="V9" s="154" t="e">
        <f t="shared" si="3"/>
        <v>#DIV/0!</v>
      </c>
      <c r="W9" s="154" t="e">
        <f t="shared" si="8"/>
        <v>#DIV/0!</v>
      </c>
      <c r="X9" s="298">
        <v>0.04</v>
      </c>
      <c r="Y9" s="91"/>
      <c r="Z9" s="412" t="e">
        <f t="shared" si="4"/>
        <v>#DIV/0!</v>
      </c>
      <c r="AA9" s="413" t="e">
        <f t="shared" si="11"/>
        <v>#DIV/0!</v>
      </c>
      <c r="AB9" s="414" t="e">
        <f t="shared" si="9"/>
        <v>#DIV/0!</v>
      </c>
      <c r="AC9" s="77" t="e">
        <f>(Y9*Z9+Y10*Z10)*0.012</f>
        <v>#DIV/0!</v>
      </c>
      <c r="AD9" s="447"/>
      <c r="AE9" s="252"/>
      <c r="AF9" s="380" t="e">
        <f>AD9+AD10+AE9-AC9</f>
        <v>#DIV/0!</v>
      </c>
      <c r="AG9" s="4" t="e">
        <f>AF9/(12*(Y9+Y10))*1000</f>
        <v>#DIV/0!</v>
      </c>
      <c r="AH9" s="5" t="e">
        <f>AG9/AG10</f>
        <v>#DIV/0!</v>
      </c>
      <c r="AI9" s="268">
        <f t="shared" ref="AI9" si="12">Y9</f>
        <v>0</v>
      </c>
      <c r="AJ9" s="9" t="e">
        <f>AD9+AD10+AE9-(AI9*Z9+AI10*Z10)*0.012</f>
        <v>#DIV/0!</v>
      </c>
      <c r="AK9" s="4" t="e">
        <f>AJ9/(12*(AI9+AI10))*1000</f>
        <v>#DIV/0!</v>
      </c>
      <c r="AL9" s="183" t="e">
        <f>AK9/AG10</f>
        <v>#DIV/0!</v>
      </c>
      <c r="AM9" s="187"/>
      <c r="AN9" s="186" t="e">
        <f>(AM9+AM10)/(12*(AI9+AI10))*1000</f>
        <v>#DIV/0!</v>
      </c>
      <c r="AO9" s="4" t="e">
        <f>(H9+I9+H10+I10)/(12*(D9+D10))*1000+AK9+AN9</f>
        <v>#DIV/0!</v>
      </c>
      <c r="AP9" s="6" t="e">
        <f>(AK9+AN9)/((H9+I9+H10+I10)*1000)*(D9+D10)*12</f>
        <v>#DIV/0!</v>
      </c>
      <c r="AQ9" s="179" t="e">
        <f>AO9/((H9+I9+H10+I10)*1000)*(D9+D10)*12</f>
        <v>#DIV/0!</v>
      </c>
      <c r="AR9" s="199">
        <f t="shared" si="10"/>
        <v>0</v>
      </c>
      <c r="AS9" s="69">
        <f t="shared" si="6"/>
        <v>0</v>
      </c>
      <c r="AT9" s="68"/>
      <c r="AU9" s="70" t="e">
        <f t="shared" si="7"/>
        <v>#DIV/0!</v>
      </c>
      <c r="AV9" s="72"/>
      <c r="AW9" s="242"/>
      <c r="AX9" s="14" t="e">
        <f>(AR9+AR10+AE9-AV9-AV10)/((AW9+AW10)*12)</f>
        <v>#DIV/0!</v>
      </c>
      <c r="AZ9" s="307"/>
      <c r="BA9" s="38">
        <f>IF(AR9+AR10+AE9-AV9-AV10&lt;0,AR9+AR10+AE9-AV9-AV10,0)</f>
        <v>0</v>
      </c>
    </row>
    <row r="10" spans="1:53" ht="13.5" thickBot="1" x14ac:dyDescent="0.25">
      <c r="A10" s="86"/>
      <c r="B10" s="535"/>
      <c r="C10" s="287" t="s">
        <v>33</v>
      </c>
      <c r="D10" s="124"/>
      <c r="E10" s="220"/>
      <c r="F10" s="115"/>
      <c r="G10" s="115"/>
      <c r="H10" s="115"/>
      <c r="I10" s="115"/>
      <c r="J10" s="115"/>
      <c r="K10" s="115"/>
      <c r="L10" s="115"/>
      <c r="M10" s="115"/>
      <c r="N10" s="115"/>
      <c r="O10" s="115"/>
      <c r="P10" s="102">
        <f t="shared" si="0"/>
        <v>0</v>
      </c>
      <c r="Q10" s="196" t="s">
        <v>71</v>
      </c>
      <c r="R10" s="427" t="s">
        <v>71</v>
      </c>
      <c r="S10" s="150" t="s">
        <v>71</v>
      </c>
      <c r="T10" s="162" t="e">
        <f t="shared" si="1"/>
        <v>#DIV/0!</v>
      </c>
      <c r="U10" s="153" t="e">
        <f t="shared" si="2"/>
        <v>#DIV/0!</v>
      </c>
      <c r="V10" s="153" t="e">
        <f t="shared" si="3"/>
        <v>#DIV/0!</v>
      </c>
      <c r="W10" s="153" t="e">
        <f t="shared" si="8"/>
        <v>#DIV/0!</v>
      </c>
      <c r="X10" s="299">
        <v>0.08</v>
      </c>
      <c r="Y10" s="92"/>
      <c r="Z10" s="415" t="e">
        <f t="shared" si="4"/>
        <v>#DIV/0!</v>
      </c>
      <c r="AA10" s="416" t="e">
        <f>T10-W10+0.1*(F10+0.8*(G10+L10+M10))</f>
        <v>#DIV/0!</v>
      </c>
      <c r="AB10" s="417" t="e">
        <f t="shared" si="9"/>
        <v>#DIV/0!</v>
      </c>
      <c r="AC10" s="172" t="s">
        <v>71</v>
      </c>
      <c r="AD10" s="260"/>
      <c r="AE10" s="253"/>
      <c r="AF10" s="381" t="s">
        <v>71</v>
      </c>
      <c r="AG10" s="395" t="e">
        <f>(H9+H10+I9+I10)/(12*(D9+D10))*1000</f>
        <v>#DIV/0!</v>
      </c>
      <c r="AH10" s="175" t="s">
        <v>71</v>
      </c>
      <c r="AI10" s="176">
        <f t="shared" si="5"/>
        <v>0</v>
      </c>
      <c r="AJ10" s="173" t="s">
        <v>71</v>
      </c>
      <c r="AK10" s="174" t="s">
        <v>71</v>
      </c>
      <c r="AL10" s="184" t="s">
        <v>71</v>
      </c>
      <c r="AM10" s="215"/>
      <c r="AN10" s="173" t="s">
        <v>71</v>
      </c>
      <c r="AO10" s="173" t="s">
        <v>71</v>
      </c>
      <c r="AP10" s="174" t="s">
        <v>71</v>
      </c>
      <c r="AQ10" s="180" t="s">
        <v>71</v>
      </c>
      <c r="AR10" s="200">
        <f t="shared" si="10"/>
        <v>0</v>
      </c>
      <c r="AS10" s="64">
        <f t="shared" si="6"/>
        <v>0</v>
      </c>
      <c r="AT10" s="63"/>
      <c r="AU10" s="65" t="e">
        <f t="shared" si="7"/>
        <v>#DIV/0!</v>
      </c>
      <c r="AV10" s="73"/>
      <c r="AW10" s="124"/>
      <c r="AX10" s="66"/>
      <c r="AZ10" s="306"/>
      <c r="BA10" s="67"/>
    </row>
    <row r="11" spans="1:53" x14ac:dyDescent="0.2">
      <c r="A11" s="85"/>
      <c r="B11" s="536"/>
      <c r="C11" s="286" t="s">
        <v>32</v>
      </c>
      <c r="D11" s="242"/>
      <c r="E11" s="221"/>
      <c r="F11" s="116"/>
      <c r="G11" s="116"/>
      <c r="H11" s="116"/>
      <c r="I11" s="116"/>
      <c r="J11" s="116"/>
      <c r="K11" s="116"/>
      <c r="L11" s="116"/>
      <c r="M11" s="116"/>
      <c r="N11" s="116"/>
      <c r="O11" s="116"/>
      <c r="P11" s="103">
        <f t="shared" si="0"/>
        <v>0</v>
      </c>
      <c r="Q11" s="195">
        <f>P11+P12</f>
        <v>0</v>
      </c>
      <c r="R11" s="430"/>
      <c r="S11" s="132">
        <f>Q11-R11</f>
        <v>0</v>
      </c>
      <c r="T11" s="163" t="e">
        <f t="shared" si="1"/>
        <v>#DIV/0!</v>
      </c>
      <c r="U11" s="154" t="e">
        <f t="shared" si="2"/>
        <v>#DIV/0!</v>
      </c>
      <c r="V11" s="154" t="e">
        <f t="shared" si="3"/>
        <v>#DIV/0!</v>
      </c>
      <c r="W11" s="154" t="e">
        <f t="shared" si="8"/>
        <v>#DIV/0!</v>
      </c>
      <c r="X11" s="298">
        <v>0.04</v>
      </c>
      <c r="Y11" s="91"/>
      <c r="Z11" s="412" t="e">
        <f t="shared" si="4"/>
        <v>#DIV/0!</v>
      </c>
      <c r="AA11" s="413" t="e">
        <f t="shared" si="11"/>
        <v>#DIV/0!</v>
      </c>
      <c r="AB11" s="414" t="e">
        <f t="shared" si="9"/>
        <v>#DIV/0!</v>
      </c>
      <c r="AC11" s="77" t="e">
        <f>(Y11*Z11+Y12*Z12)*0.012</f>
        <v>#DIV/0!</v>
      </c>
      <c r="AD11" s="259"/>
      <c r="AE11" s="252"/>
      <c r="AF11" s="380" t="e">
        <f>AD11+AD12+AE11-AC11</f>
        <v>#DIV/0!</v>
      </c>
      <c r="AG11" s="4" t="e">
        <f>AF11/(12*(Y11+Y12))*1000</f>
        <v>#DIV/0!</v>
      </c>
      <c r="AH11" s="5" t="e">
        <f>AG11/AG12</f>
        <v>#DIV/0!</v>
      </c>
      <c r="AI11" s="268">
        <f t="shared" si="5"/>
        <v>0</v>
      </c>
      <c r="AJ11" s="9" t="e">
        <f>AD11+AD12+AE11-(AI11*Z11+AI12*Z12)*0.012</f>
        <v>#DIV/0!</v>
      </c>
      <c r="AK11" s="4" t="e">
        <f>AJ11/(12*(AI11+AI12))*1000</f>
        <v>#DIV/0!</v>
      </c>
      <c r="AL11" s="183" t="e">
        <f>AK11/AG12</f>
        <v>#DIV/0!</v>
      </c>
      <c r="AM11" s="187"/>
      <c r="AN11" s="186" t="e">
        <f>(AM11+AM12)/(12*(AI11+AI12))*1000</f>
        <v>#DIV/0!</v>
      </c>
      <c r="AO11" s="4" t="e">
        <f>(H11+I11+H12+I12)/(12*(D11+D12))*1000+AK11+AN11</f>
        <v>#DIV/0!</v>
      </c>
      <c r="AP11" s="6" t="e">
        <f>(AK11+AN11)/((H11+I11+H12+I12)*1000)*(D11+D12)*12</f>
        <v>#DIV/0!</v>
      </c>
      <c r="AQ11" s="179" t="e">
        <f>AO11/((H11+I11+H12+I12)*1000)*(D11+D12)*12</f>
        <v>#DIV/0!</v>
      </c>
      <c r="AR11" s="199">
        <f t="shared" si="10"/>
        <v>0</v>
      </c>
      <c r="AS11" s="69">
        <f t="shared" si="6"/>
        <v>0</v>
      </c>
      <c r="AT11" s="125"/>
      <c r="AU11" s="70" t="e">
        <f t="shared" si="7"/>
        <v>#DIV/0!</v>
      </c>
      <c r="AV11" s="240"/>
      <c r="AW11" s="241"/>
      <c r="AX11" s="14" t="e">
        <f>(AR11+AR12+AE11-AV11-AV12)/((AW11+AW12)*12)</f>
        <v>#DIV/0!</v>
      </c>
      <c r="AZ11" s="307"/>
      <c r="BA11" s="38">
        <f>IF(AR11+AR12+AE11-AV11-AV12&lt;0,AR11+AR12+AE11-AV11-AV12,0)</f>
        <v>0</v>
      </c>
    </row>
    <row r="12" spans="1:53" ht="13.5" thickBot="1" x14ac:dyDescent="0.25">
      <c r="A12" s="86"/>
      <c r="B12" s="535"/>
      <c r="C12" s="287" t="s">
        <v>33</v>
      </c>
      <c r="D12" s="124"/>
      <c r="E12" s="220"/>
      <c r="F12" s="115"/>
      <c r="G12" s="115"/>
      <c r="H12" s="115"/>
      <c r="I12" s="115"/>
      <c r="J12" s="115"/>
      <c r="K12" s="115"/>
      <c r="L12" s="115"/>
      <c r="M12" s="115"/>
      <c r="N12" s="115"/>
      <c r="O12" s="115"/>
      <c r="P12" s="102">
        <f t="shared" si="0"/>
        <v>0</v>
      </c>
      <c r="Q12" s="196" t="s">
        <v>71</v>
      </c>
      <c r="R12" s="427" t="s">
        <v>71</v>
      </c>
      <c r="S12" s="150" t="s">
        <v>71</v>
      </c>
      <c r="T12" s="162" t="e">
        <f t="shared" si="1"/>
        <v>#DIV/0!</v>
      </c>
      <c r="U12" s="153" t="e">
        <f t="shared" si="2"/>
        <v>#DIV/0!</v>
      </c>
      <c r="V12" s="153" t="e">
        <f t="shared" si="3"/>
        <v>#DIV/0!</v>
      </c>
      <c r="W12" s="156" t="e">
        <f t="shared" si="8"/>
        <v>#DIV/0!</v>
      </c>
      <c r="X12" s="299">
        <v>0.08</v>
      </c>
      <c r="Y12" s="92"/>
      <c r="Z12" s="415" t="e">
        <f t="shared" si="4"/>
        <v>#DIV/0!</v>
      </c>
      <c r="AA12" s="416" t="e">
        <f>T12-W12+0.1*(F12+0.8*(G12+L12+M12))</f>
        <v>#DIV/0!</v>
      </c>
      <c r="AB12" s="417" t="e">
        <f t="shared" si="9"/>
        <v>#DIV/0!</v>
      </c>
      <c r="AC12" s="172" t="s">
        <v>71</v>
      </c>
      <c r="AD12" s="448"/>
      <c r="AE12" s="253"/>
      <c r="AF12" s="381" t="s">
        <v>71</v>
      </c>
      <c r="AG12" s="395" t="e">
        <f>(H11+H12+I11+I12)/(12*(D11+D12))*1000</f>
        <v>#DIV/0!</v>
      </c>
      <c r="AH12" s="175" t="s">
        <v>71</v>
      </c>
      <c r="AI12" s="176">
        <f t="shared" si="5"/>
        <v>0</v>
      </c>
      <c r="AJ12" s="173" t="s">
        <v>71</v>
      </c>
      <c r="AK12" s="174" t="s">
        <v>71</v>
      </c>
      <c r="AL12" s="184" t="s">
        <v>71</v>
      </c>
      <c r="AM12" s="215"/>
      <c r="AN12" s="173" t="s">
        <v>71</v>
      </c>
      <c r="AO12" s="173" t="s">
        <v>71</v>
      </c>
      <c r="AP12" s="174" t="s">
        <v>71</v>
      </c>
      <c r="AQ12" s="180" t="s">
        <v>71</v>
      </c>
      <c r="AR12" s="200">
        <f t="shared" si="10"/>
        <v>0</v>
      </c>
      <c r="AS12" s="64">
        <f t="shared" si="6"/>
        <v>0</v>
      </c>
      <c r="AT12" s="68"/>
      <c r="AU12" s="65" t="e">
        <f t="shared" si="7"/>
        <v>#DIV/0!</v>
      </c>
      <c r="AV12" s="73"/>
      <c r="AW12" s="124"/>
      <c r="AX12" s="66"/>
      <c r="AZ12" s="306"/>
      <c r="BA12" s="67"/>
    </row>
    <row r="13" spans="1:53" x14ac:dyDescent="0.2">
      <c r="A13" s="85"/>
      <c r="B13" s="536"/>
      <c r="C13" s="286" t="s">
        <v>32</v>
      </c>
      <c r="D13" s="242"/>
      <c r="E13" s="221"/>
      <c r="F13" s="116"/>
      <c r="G13" s="116"/>
      <c r="H13" s="116"/>
      <c r="I13" s="116"/>
      <c r="J13" s="116"/>
      <c r="K13" s="116"/>
      <c r="L13" s="116"/>
      <c r="M13" s="116"/>
      <c r="N13" s="116"/>
      <c r="O13" s="116"/>
      <c r="P13" s="103">
        <f t="shared" si="0"/>
        <v>0</v>
      </c>
      <c r="Q13" s="195">
        <f>P13+P14</f>
        <v>0</v>
      </c>
      <c r="R13" s="430"/>
      <c r="S13" s="132">
        <f>Q13-R13</f>
        <v>0</v>
      </c>
      <c r="T13" s="163" t="e">
        <f t="shared" si="1"/>
        <v>#DIV/0!</v>
      </c>
      <c r="U13" s="154" t="e">
        <f t="shared" si="2"/>
        <v>#DIV/0!</v>
      </c>
      <c r="V13" s="154" t="e">
        <f t="shared" si="3"/>
        <v>#DIV/0!</v>
      </c>
      <c r="W13" s="157" t="e">
        <f t="shared" si="8"/>
        <v>#DIV/0!</v>
      </c>
      <c r="X13" s="298">
        <v>0.04</v>
      </c>
      <c r="Y13" s="91"/>
      <c r="Z13" s="412" t="e">
        <f t="shared" si="4"/>
        <v>#DIV/0!</v>
      </c>
      <c r="AA13" s="413" t="e">
        <f t="shared" si="11"/>
        <v>#DIV/0!</v>
      </c>
      <c r="AB13" s="414" t="e">
        <f t="shared" si="9"/>
        <v>#DIV/0!</v>
      </c>
      <c r="AC13" s="77" t="e">
        <f>(Y13*Z13+Y14*Z14)*0.012</f>
        <v>#DIV/0!</v>
      </c>
      <c r="AD13" s="259"/>
      <c r="AE13" s="252"/>
      <c r="AF13" s="380" t="e">
        <f>AD13+AD14+AE13-AC13</f>
        <v>#DIV/0!</v>
      </c>
      <c r="AG13" s="4" t="e">
        <f>AF13/(12*(Y13+Y14))*1000</f>
        <v>#DIV/0!</v>
      </c>
      <c r="AH13" s="5" t="e">
        <f>AG13/AG14</f>
        <v>#DIV/0!</v>
      </c>
      <c r="AI13" s="268">
        <f t="shared" si="5"/>
        <v>0</v>
      </c>
      <c r="AJ13" s="9" t="e">
        <f>AD13+AD14+AE13-(AI13*Z13+AI14*Z14)*0.012</f>
        <v>#DIV/0!</v>
      </c>
      <c r="AK13" s="4" t="e">
        <f>AJ13/(12*(AI13+AI14))*1000</f>
        <v>#DIV/0!</v>
      </c>
      <c r="AL13" s="183" t="e">
        <f>AK13/AG14</f>
        <v>#DIV/0!</v>
      </c>
      <c r="AM13" s="187"/>
      <c r="AN13" s="186" t="e">
        <f>(AM13+AM14)/(12*(AI13+AI14))*1000</f>
        <v>#DIV/0!</v>
      </c>
      <c r="AO13" s="4" t="e">
        <f>(H13+I13+H14+I14)/(12*(D13+D14))*1000+AK13+AN13</f>
        <v>#DIV/0!</v>
      </c>
      <c r="AP13" s="6" t="e">
        <f>(AK13+AN13)/((H13+I13+H14+I14)*1000)*(D13+D14)*12</f>
        <v>#DIV/0!</v>
      </c>
      <c r="AQ13" s="179" t="e">
        <f>AO13/((H13+I13+H14+I14)*1000)*(D13+D14)*12</f>
        <v>#DIV/0!</v>
      </c>
      <c r="AR13" s="199">
        <f t="shared" si="10"/>
        <v>0</v>
      </c>
      <c r="AS13" s="69">
        <f t="shared" si="6"/>
        <v>0</v>
      </c>
      <c r="AT13" s="68"/>
      <c r="AU13" s="70" t="e">
        <f t="shared" si="7"/>
        <v>#DIV/0!</v>
      </c>
      <c r="AV13" s="242"/>
      <c r="AW13" s="242"/>
      <c r="AX13" s="14" t="e">
        <f>(AR13+AR14+AE13-AV13-AV14)/((AW13+AW14)*12)</f>
        <v>#DIV/0!</v>
      </c>
      <c r="AZ13" s="307"/>
      <c r="BA13" s="38">
        <f>IF(AR13+AR14+AE13-AV13-AV14&lt;0,AR13+AR14+AE13-AV13-AV14,0)</f>
        <v>0</v>
      </c>
    </row>
    <row r="14" spans="1:53" ht="13.5" thickBot="1" x14ac:dyDescent="0.25">
      <c r="A14" s="86"/>
      <c r="B14" s="535"/>
      <c r="C14" s="287" t="s">
        <v>33</v>
      </c>
      <c r="D14" s="124"/>
      <c r="E14" s="220"/>
      <c r="F14" s="115"/>
      <c r="G14" s="115"/>
      <c r="H14" s="115"/>
      <c r="I14" s="115"/>
      <c r="J14" s="115"/>
      <c r="K14" s="115"/>
      <c r="L14" s="115"/>
      <c r="M14" s="115"/>
      <c r="N14" s="115"/>
      <c r="O14" s="115"/>
      <c r="P14" s="102">
        <f t="shared" si="0"/>
        <v>0</v>
      </c>
      <c r="Q14" s="196" t="s">
        <v>71</v>
      </c>
      <c r="R14" s="427" t="s">
        <v>71</v>
      </c>
      <c r="S14" s="150" t="s">
        <v>71</v>
      </c>
      <c r="T14" s="162" t="e">
        <f t="shared" si="1"/>
        <v>#DIV/0!</v>
      </c>
      <c r="U14" s="153" t="e">
        <f t="shared" si="2"/>
        <v>#DIV/0!</v>
      </c>
      <c r="V14" s="153" t="e">
        <f t="shared" si="3"/>
        <v>#DIV/0!</v>
      </c>
      <c r="W14" s="156" t="e">
        <f t="shared" si="8"/>
        <v>#DIV/0!</v>
      </c>
      <c r="X14" s="299">
        <v>0.08</v>
      </c>
      <c r="Y14" s="92"/>
      <c r="Z14" s="415" t="e">
        <f t="shared" ref="Z14:Z77" si="13">T14*(1+X14)</f>
        <v>#DIV/0!</v>
      </c>
      <c r="AA14" s="416" t="e">
        <f>T14-W14+0.1*(F14+0.8*(G14+L14+M14))</f>
        <v>#DIV/0!</v>
      </c>
      <c r="AB14" s="417" t="e">
        <f t="shared" si="9"/>
        <v>#DIV/0!</v>
      </c>
      <c r="AC14" s="172" t="s">
        <v>71</v>
      </c>
      <c r="AD14" s="260"/>
      <c r="AE14" s="253"/>
      <c r="AF14" s="381" t="s">
        <v>71</v>
      </c>
      <c r="AG14" s="395" t="e">
        <f>(H13+H14+I13+I14)/(12*(D13+D14))*1000</f>
        <v>#DIV/0!</v>
      </c>
      <c r="AH14" s="175" t="s">
        <v>71</v>
      </c>
      <c r="AI14" s="176">
        <f t="shared" si="5"/>
        <v>0</v>
      </c>
      <c r="AJ14" s="173" t="s">
        <v>71</v>
      </c>
      <c r="AK14" s="174" t="s">
        <v>71</v>
      </c>
      <c r="AL14" s="184" t="s">
        <v>71</v>
      </c>
      <c r="AM14" s="215"/>
      <c r="AN14" s="173" t="s">
        <v>71</v>
      </c>
      <c r="AO14" s="173" t="s">
        <v>71</v>
      </c>
      <c r="AP14" s="174" t="s">
        <v>71</v>
      </c>
      <c r="AQ14" s="180" t="s">
        <v>71</v>
      </c>
      <c r="AR14" s="200">
        <f t="shared" si="10"/>
        <v>0</v>
      </c>
      <c r="AS14" s="64">
        <f t="shared" si="6"/>
        <v>0</v>
      </c>
      <c r="AT14" s="63"/>
      <c r="AU14" s="65" t="e">
        <f t="shared" si="7"/>
        <v>#DIV/0!</v>
      </c>
      <c r="AV14" s="124"/>
      <c r="AW14" s="124"/>
      <c r="AX14" s="66"/>
      <c r="AZ14" s="306"/>
      <c r="BA14" s="67"/>
    </row>
    <row r="15" spans="1:53" ht="12.75" customHeight="1" x14ac:dyDescent="0.2">
      <c r="A15" s="85"/>
      <c r="B15" s="536"/>
      <c r="C15" s="286" t="s">
        <v>32</v>
      </c>
      <c r="D15" s="123"/>
      <c r="E15" s="222"/>
      <c r="F15" s="117"/>
      <c r="G15" s="123"/>
      <c r="H15" s="123"/>
      <c r="I15" s="123"/>
      <c r="J15" s="123"/>
      <c r="K15" s="123"/>
      <c r="L15" s="123"/>
      <c r="M15" s="123"/>
      <c r="N15" s="123"/>
      <c r="O15" s="123"/>
      <c r="P15" s="103">
        <f t="shared" si="0"/>
        <v>0</v>
      </c>
      <c r="Q15" s="195">
        <f>P15+P16</f>
        <v>0</v>
      </c>
      <c r="R15" s="430"/>
      <c r="S15" s="132">
        <f>Q15-R15</f>
        <v>0</v>
      </c>
      <c r="T15" s="163" t="e">
        <f t="shared" si="1"/>
        <v>#DIV/0!</v>
      </c>
      <c r="U15" s="154" t="e">
        <f t="shared" si="2"/>
        <v>#DIV/0!</v>
      </c>
      <c r="V15" s="154" t="e">
        <f t="shared" si="3"/>
        <v>#DIV/0!</v>
      </c>
      <c r="W15" s="157" t="e">
        <f t="shared" si="8"/>
        <v>#DIV/0!</v>
      </c>
      <c r="X15" s="298">
        <v>0.04</v>
      </c>
      <c r="Y15" s="91"/>
      <c r="Z15" s="412" t="e">
        <f t="shared" si="13"/>
        <v>#DIV/0!</v>
      </c>
      <c r="AA15" s="413" t="e">
        <f t="shared" si="11"/>
        <v>#DIV/0!</v>
      </c>
      <c r="AB15" s="414" t="e">
        <f t="shared" si="9"/>
        <v>#DIV/0!</v>
      </c>
      <c r="AC15" s="77" t="e">
        <f>(Y15*Z15+Y16*Z16)*0.012</f>
        <v>#DIV/0!</v>
      </c>
      <c r="AD15" s="259"/>
      <c r="AE15" s="252"/>
      <c r="AF15" s="380" t="e">
        <f>AD15+AD16+AE15-AC15</f>
        <v>#DIV/0!</v>
      </c>
      <c r="AG15" s="4" t="e">
        <f>AF15/(12*(Y15+Y16))*1000</f>
        <v>#DIV/0!</v>
      </c>
      <c r="AH15" s="5" t="e">
        <f>AG15/AG16</f>
        <v>#DIV/0!</v>
      </c>
      <c r="AI15" s="268">
        <f t="shared" si="5"/>
        <v>0</v>
      </c>
      <c r="AJ15" s="9" t="e">
        <f>AD15+AD16+AE15-(AI15*Z15+AI16*Z16)*0.012</f>
        <v>#DIV/0!</v>
      </c>
      <c r="AK15" s="4" t="e">
        <f>AJ15/(12*(AI15+AI16))*1000</f>
        <v>#DIV/0!</v>
      </c>
      <c r="AL15" s="183" t="e">
        <f>AK15/AG16</f>
        <v>#DIV/0!</v>
      </c>
      <c r="AM15" s="187"/>
      <c r="AN15" s="186" t="e">
        <f>(AM15+AM16)/(12*(AI15+AI16))*1000</f>
        <v>#DIV/0!</v>
      </c>
      <c r="AO15" s="4" t="e">
        <f>(H15+I15+H16+I16)/(12*(D15+D16))*1000+AK15+AN15</f>
        <v>#DIV/0!</v>
      </c>
      <c r="AP15" s="6" t="e">
        <f>(AK15+AN15)/((H15+I15+H16+I16)*1000)*(D15+D16)*12</f>
        <v>#DIV/0!</v>
      </c>
      <c r="AQ15" s="179" t="e">
        <f>AO15/((H15+I15+H16+I16)*1000)*(D15+D16)*12</f>
        <v>#DIV/0!</v>
      </c>
      <c r="AR15" s="199">
        <f t="shared" si="10"/>
        <v>0</v>
      </c>
      <c r="AS15" s="69">
        <f t="shared" si="6"/>
        <v>0</v>
      </c>
      <c r="AT15" s="68"/>
      <c r="AU15" s="70" t="e">
        <f t="shared" si="7"/>
        <v>#DIV/0!</v>
      </c>
      <c r="AV15" s="72"/>
      <c r="AW15" s="242"/>
      <c r="AX15" s="14" t="e">
        <f>(AR15+AR16+AE15-AV15-AV16)/((AW15+AW16)*12)</f>
        <v>#DIV/0!</v>
      </c>
      <c r="AZ15" s="307"/>
      <c r="BA15" s="38">
        <f>IF(AR15+AR16+AE15-AV15-AV16&lt;0,AR15+AR16+AE15-AV15-AV16,0)</f>
        <v>0</v>
      </c>
    </row>
    <row r="16" spans="1:53" ht="15.75" customHeight="1" thickBot="1" x14ac:dyDescent="0.25">
      <c r="A16" s="86"/>
      <c r="B16" s="535"/>
      <c r="C16" s="287" t="s">
        <v>33</v>
      </c>
      <c r="D16" s="124"/>
      <c r="E16" s="220"/>
      <c r="F16" s="115"/>
      <c r="G16" s="124"/>
      <c r="H16" s="124"/>
      <c r="I16" s="124"/>
      <c r="J16" s="124"/>
      <c r="K16" s="124"/>
      <c r="L16" s="124"/>
      <c r="M16" s="124"/>
      <c r="N16" s="124"/>
      <c r="O16" s="124"/>
      <c r="P16" s="102">
        <f t="shared" si="0"/>
        <v>0</v>
      </c>
      <c r="Q16" s="196" t="s">
        <v>71</v>
      </c>
      <c r="R16" s="427" t="s">
        <v>71</v>
      </c>
      <c r="S16" s="150" t="s">
        <v>71</v>
      </c>
      <c r="T16" s="162" t="e">
        <f t="shared" si="1"/>
        <v>#DIV/0!</v>
      </c>
      <c r="U16" s="153" t="e">
        <f t="shared" si="2"/>
        <v>#DIV/0!</v>
      </c>
      <c r="V16" s="153" t="e">
        <f t="shared" si="3"/>
        <v>#DIV/0!</v>
      </c>
      <c r="W16" s="156" t="e">
        <f t="shared" si="8"/>
        <v>#DIV/0!</v>
      </c>
      <c r="X16" s="299">
        <v>0.08</v>
      </c>
      <c r="Y16" s="92"/>
      <c r="Z16" s="415" t="e">
        <f t="shared" si="13"/>
        <v>#DIV/0!</v>
      </c>
      <c r="AA16" s="416" t="e">
        <f>T16-W16+0.1*(F16+0.8*(G16+L16+M16))</f>
        <v>#DIV/0!</v>
      </c>
      <c r="AB16" s="417" t="e">
        <f t="shared" si="9"/>
        <v>#DIV/0!</v>
      </c>
      <c r="AC16" s="172" t="s">
        <v>71</v>
      </c>
      <c r="AD16" s="260"/>
      <c r="AE16" s="253"/>
      <c r="AF16" s="381" t="s">
        <v>71</v>
      </c>
      <c r="AG16" s="395" t="e">
        <f>(H15+H16+I15+I16)/(12*(D15+D16))*1000</f>
        <v>#DIV/0!</v>
      </c>
      <c r="AH16" s="175" t="s">
        <v>71</v>
      </c>
      <c r="AI16" s="176">
        <f t="shared" si="5"/>
        <v>0</v>
      </c>
      <c r="AJ16" s="173" t="s">
        <v>71</v>
      </c>
      <c r="AK16" s="174" t="s">
        <v>71</v>
      </c>
      <c r="AL16" s="184" t="s">
        <v>71</v>
      </c>
      <c r="AM16" s="215"/>
      <c r="AN16" s="173" t="s">
        <v>71</v>
      </c>
      <c r="AO16" s="173" t="s">
        <v>71</v>
      </c>
      <c r="AP16" s="174" t="s">
        <v>71</v>
      </c>
      <c r="AQ16" s="180" t="s">
        <v>71</v>
      </c>
      <c r="AR16" s="200">
        <f t="shared" si="10"/>
        <v>0</v>
      </c>
      <c r="AS16" s="64">
        <f t="shared" si="6"/>
        <v>0</v>
      </c>
      <c r="AT16" s="63"/>
      <c r="AU16" s="65" t="e">
        <f t="shared" si="7"/>
        <v>#DIV/0!</v>
      </c>
      <c r="AV16" s="73"/>
      <c r="AW16" s="124"/>
      <c r="AX16" s="66"/>
      <c r="AZ16" s="306"/>
      <c r="BA16" s="67"/>
    </row>
    <row r="17" spans="1:53" x14ac:dyDescent="0.2">
      <c r="A17" s="85"/>
      <c r="B17" s="536"/>
      <c r="C17" s="286" t="s">
        <v>32</v>
      </c>
      <c r="D17" s="242"/>
      <c r="E17" s="221"/>
      <c r="F17" s="116"/>
      <c r="G17" s="116"/>
      <c r="H17" s="116"/>
      <c r="I17" s="116"/>
      <c r="J17" s="116"/>
      <c r="K17" s="116"/>
      <c r="L17" s="116"/>
      <c r="M17" s="116"/>
      <c r="N17" s="116"/>
      <c r="O17" s="116"/>
      <c r="P17" s="103">
        <f t="shared" si="0"/>
        <v>0</v>
      </c>
      <c r="Q17" s="195">
        <f>P17+P18</f>
        <v>0</v>
      </c>
      <c r="R17" s="428"/>
      <c r="S17" s="132">
        <f>Q17-R17</f>
        <v>0</v>
      </c>
      <c r="T17" s="163" t="e">
        <f t="shared" si="1"/>
        <v>#DIV/0!</v>
      </c>
      <c r="U17" s="154" t="e">
        <f t="shared" si="2"/>
        <v>#DIV/0!</v>
      </c>
      <c r="V17" s="154" t="e">
        <f t="shared" si="3"/>
        <v>#DIV/0!</v>
      </c>
      <c r="W17" s="157" t="e">
        <f t="shared" si="8"/>
        <v>#DIV/0!</v>
      </c>
      <c r="X17" s="298">
        <v>0.04</v>
      </c>
      <c r="Y17" s="91"/>
      <c r="Z17" s="412" t="e">
        <f t="shared" si="13"/>
        <v>#DIV/0!</v>
      </c>
      <c r="AA17" s="413" t="e">
        <f t="shared" si="11"/>
        <v>#DIV/0!</v>
      </c>
      <c r="AB17" s="414" t="e">
        <f t="shared" si="9"/>
        <v>#DIV/0!</v>
      </c>
      <c r="AC17" s="77" t="e">
        <f>(Y17*Z17+Y18*Z18)*0.012</f>
        <v>#DIV/0!</v>
      </c>
      <c r="AD17" s="259"/>
      <c r="AE17" s="252"/>
      <c r="AF17" s="380" t="e">
        <f>AD17+AD18+AE17-AC17</f>
        <v>#DIV/0!</v>
      </c>
      <c r="AG17" s="4" t="e">
        <f>AF17/(12*(Y17+Y18))*1000</f>
        <v>#DIV/0!</v>
      </c>
      <c r="AH17" s="5" t="e">
        <f>AG17/AG18</f>
        <v>#DIV/0!</v>
      </c>
      <c r="AI17" s="268">
        <f t="shared" si="5"/>
        <v>0</v>
      </c>
      <c r="AJ17" s="9" t="e">
        <f>AD17+AD18+AE17-(AI17*Z17+AI18*Z18)*0.012</f>
        <v>#DIV/0!</v>
      </c>
      <c r="AK17" s="4" t="e">
        <f>AJ17/(12*(AI17+AI18))*1000</f>
        <v>#DIV/0!</v>
      </c>
      <c r="AL17" s="183" t="e">
        <f>AK17/AG18</f>
        <v>#DIV/0!</v>
      </c>
      <c r="AM17" s="187"/>
      <c r="AN17" s="186" t="e">
        <f>(AM17+AM18)/(12*(AI17+AI18))*1000</f>
        <v>#DIV/0!</v>
      </c>
      <c r="AO17" s="4" t="e">
        <f>(H17+I17+H18+I18)/(12*(D17+D18))*1000+AK17+AN17</f>
        <v>#DIV/0!</v>
      </c>
      <c r="AP17" s="6" t="e">
        <f>(AK17+AN17)/((H17+I17+H18+I18)*1000)*(D17+D18)*12</f>
        <v>#DIV/0!</v>
      </c>
      <c r="AQ17" s="179" t="e">
        <f>AO17/((H17+I17+H18+I18)*1000)*(D17+D18)*12</f>
        <v>#DIV/0!</v>
      </c>
      <c r="AR17" s="199">
        <f t="shared" si="10"/>
        <v>0</v>
      </c>
      <c r="AS17" s="69">
        <f t="shared" si="6"/>
        <v>0</v>
      </c>
      <c r="AT17" s="68"/>
      <c r="AU17" s="70" t="e">
        <f t="shared" si="7"/>
        <v>#DIV/0!</v>
      </c>
      <c r="AV17" s="72"/>
      <c r="AW17" s="242"/>
      <c r="AX17" s="14" t="e">
        <f>(AR17+AR18+AE17-AV17-AV18)/((AW17+AW18)*12)</f>
        <v>#DIV/0!</v>
      </c>
      <c r="AZ17" s="307"/>
      <c r="BA17" s="38">
        <f>IF(AR17+AR18+AE17-AV17-AV18&lt;0,AR17+AR18+AE17-AV17-AV18,0)</f>
        <v>0</v>
      </c>
    </row>
    <row r="18" spans="1:53" ht="13.5" thickBot="1" x14ac:dyDescent="0.25">
      <c r="A18" s="86"/>
      <c r="B18" s="535"/>
      <c r="C18" s="287" t="s">
        <v>33</v>
      </c>
      <c r="D18" s="124"/>
      <c r="E18" s="220"/>
      <c r="F18" s="115"/>
      <c r="G18" s="115"/>
      <c r="H18" s="115"/>
      <c r="I18" s="115"/>
      <c r="J18" s="115"/>
      <c r="K18" s="115"/>
      <c r="L18" s="115"/>
      <c r="M18" s="115"/>
      <c r="N18" s="115"/>
      <c r="O18" s="115"/>
      <c r="P18" s="102">
        <f t="shared" si="0"/>
        <v>0</v>
      </c>
      <c r="Q18" s="196" t="s">
        <v>71</v>
      </c>
      <c r="R18" s="427" t="s">
        <v>71</v>
      </c>
      <c r="S18" s="150" t="s">
        <v>71</v>
      </c>
      <c r="T18" s="162" t="e">
        <f t="shared" si="1"/>
        <v>#DIV/0!</v>
      </c>
      <c r="U18" s="153" t="e">
        <f t="shared" si="2"/>
        <v>#DIV/0!</v>
      </c>
      <c r="V18" s="153" t="e">
        <f t="shared" si="3"/>
        <v>#DIV/0!</v>
      </c>
      <c r="W18" s="156" t="e">
        <f t="shared" si="8"/>
        <v>#DIV/0!</v>
      </c>
      <c r="X18" s="299">
        <v>0.08</v>
      </c>
      <c r="Y18" s="92"/>
      <c r="Z18" s="415" t="e">
        <f t="shared" si="13"/>
        <v>#DIV/0!</v>
      </c>
      <c r="AA18" s="416" t="e">
        <f>T18-W18+0.1*(F18+0.8*(G18+L18+M18))</f>
        <v>#DIV/0!</v>
      </c>
      <c r="AB18" s="417" t="e">
        <f t="shared" si="9"/>
        <v>#DIV/0!</v>
      </c>
      <c r="AC18" s="172" t="s">
        <v>71</v>
      </c>
      <c r="AD18" s="260"/>
      <c r="AE18" s="253"/>
      <c r="AF18" s="381" t="s">
        <v>71</v>
      </c>
      <c r="AG18" s="395" t="e">
        <f>(H17+H18+I17+I18)/(12*(D17+D18))*1000</f>
        <v>#DIV/0!</v>
      </c>
      <c r="AH18" s="175" t="s">
        <v>71</v>
      </c>
      <c r="AI18" s="176">
        <f t="shared" si="5"/>
        <v>0</v>
      </c>
      <c r="AJ18" s="173" t="s">
        <v>71</v>
      </c>
      <c r="AK18" s="174" t="s">
        <v>71</v>
      </c>
      <c r="AL18" s="184" t="s">
        <v>71</v>
      </c>
      <c r="AM18" s="215"/>
      <c r="AN18" s="173" t="s">
        <v>71</v>
      </c>
      <c r="AO18" s="173" t="s">
        <v>71</v>
      </c>
      <c r="AP18" s="174" t="s">
        <v>71</v>
      </c>
      <c r="AQ18" s="180" t="s">
        <v>71</v>
      </c>
      <c r="AR18" s="200">
        <f t="shared" si="10"/>
        <v>0</v>
      </c>
      <c r="AS18" s="64">
        <f t="shared" si="6"/>
        <v>0</v>
      </c>
      <c r="AT18" s="63"/>
      <c r="AU18" s="65" t="e">
        <f t="shared" si="7"/>
        <v>#DIV/0!</v>
      </c>
      <c r="AV18" s="262"/>
      <c r="AW18" s="124"/>
      <c r="AX18" s="66"/>
      <c r="AZ18" s="306"/>
      <c r="BA18" s="67"/>
    </row>
    <row r="19" spans="1:53" x14ac:dyDescent="0.2">
      <c r="A19" s="85"/>
      <c r="B19" s="536"/>
      <c r="C19" s="286" t="s">
        <v>32</v>
      </c>
      <c r="D19" s="431"/>
      <c r="E19" s="432"/>
      <c r="F19" s="433"/>
      <c r="G19" s="433"/>
      <c r="H19" s="433"/>
      <c r="I19" s="433"/>
      <c r="J19" s="433"/>
      <c r="K19" s="433"/>
      <c r="L19" s="433"/>
      <c r="M19" s="433"/>
      <c r="N19" s="433"/>
      <c r="O19" s="433"/>
      <c r="P19" s="103">
        <f t="shared" si="0"/>
        <v>0</v>
      </c>
      <c r="Q19" s="195">
        <f>P19+P20</f>
        <v>0</v>
      </c>
      <c r="R19" s="428"/>
      <c r="S19" s="132">
        <f>Q19-R19</f>
        <v>0</v>
      </c>
      <c r="T19" s="163" t="e">
        <f t="shared" si="1"/>
        <v>#DIV/0!</v>
      </c>
      <c r="U19" s="154" t="e">
        <f t="shared" si="2"/>
        <v>#DIV/0!</v>
      </c>
      <c r="V19" s="154" t="e">
        <f t="shared" si="3"/>
        <v>#DIV/0!</v>
      </c>
      <c r="W19" s="157" t="e">
        <f t="shared" si="8"/>
        <v>#DIV/0!</v>
      </c>
      <c r="X19" s="298">
        <v>0.04</v>
      </c>
      <c r="Y19" s="91"/>
      <c r="Z19" s="412" t="e">
        <f t="shared" si="13"/>
        <v>#DIV/0!</v>
      </c>
      <c r="AA19" s="413" t="e">
        <f t="shared" si="11"/>
        <v>#DIV/0!</v>
      </c>
      <c r="AB19" s="414" t="e">
        <f t="shared" si="9"/>
        <v>#DIV/0!</v>
      </c>
      <c r="AC19" s="77" t="e">
        <f>(Y19*Z19+Y20*Z20)*0.012</f>
        <v>#DIV/0!</v>
      </c>
      <c r="AD19" s="259"/>
      <c r="AE19" s="252"/>
      <c r="AF19" s="380" t="e">
        <f>AD19+AD20+AE19-AC19</f>
        <v>#DIV/0!</v>
      </c>
      <c r="AG19" s="4" t="e">
        <f>AF19/(12*(Y19+Y20))*1000</f>
        <v>#DIV/0!</v>
      </c>
      <c r="AH19" s="5" t="e">
        <f>AG19/AG20</f>
        <v>#DIV/0!</v>
      </c>
      <c r="AI19" s="268">
        <f t="shared" si="5"/>
        <v>0</v>
      </c>
      <c r="AJ19" s="9" t="e">
        <f>AD19+AD20+AE19-(AI19*Z19+AI20*Z20)*0.012</f>
        <v>#DIV/0!</v>
      </c>
      <c r="AK19" s="4" t="e">
        <f>AJ19/(12*(AI19+AI20))*1000</f>
        <v>#DIV/0!</v>
      </c>
      <c r="AL19" s="183" t="e">
        <f>AK19/AG20</f>
        <v>#DIV/0!</v>
      </c>
      <c r="AM19" s="187"/>
      <c r="AN19" s="186" t="e">
        <f>(AM19+AM20)/(12*(AI19+AI20))*1000</f>
        <v>#DIV/0!</v>
      </c>
      <c r="AO19" s="4" t="e">
        <f>(H19+I19+H20+I20)/(12*(D19+D20))*1000+AK19+AN19</f>
        <v>#DIV/0!</v>
      </c>
      <c r="AP19" s="6" t="e">
        <f>(AK19+AN19)/((H19+I19+H20+I20)*1000)*(D19+D20)*12</f>
        <v>#DIV/0!</v>
      </c>
      <c r="AQ19" s="179" t="e">
        <f>AO19/((H19+I19+H20+I20)*1000)*(D19+D20)*12</f>
        <v>#DIV/0!</v>
      </c>
      <c r="AR19" s="199">
        <f t="shared" si="10"/>
        <v>0</v>
      </c>
      <c r="AS19" s="69">
        <f t="shared" si="6"/>
        <v>0</v>
      </c>
      <c r="AT19" s="68"/>
      <c r="AU19" s="70" t="e">
        <f t="shared" si="7"/>
        <v>#DIV/0!</v>
      </c>
      <c r="AV19" s="443"/>
      <c r="AW19" s="431"/>
      <c r="AX19" s="14" t="e">
        <f>(AR19+AR20+AE19-AV19-AV20)/((AW19+AW20)*12)</f>
        <v>#DIV/0!</v>
      </c>
      <c r="AZ19" s="307"/>
      <c r="BA19" s="38">
        <f>IF(AR19+AR20+AE19-AV19-AV20&lt;0,AR19+AR20+AE19-AV19-AV20,0)</f>
        <v>0</v>
      </c>
    </row>
    <row r="20" spans="1:53" ht="13.5" thickBot="1" x14ac:dyDescent="0.25">
      <c r="A20" s="86"/>
      <c r="B20" s="535"/>
      <c r="C20" s="287" t="s">
        <v>33</v>
      </c>
      <c r="D20" s="434"/>
      <c r="E20" s="435"/>
      <c r="F20" s="436"/>
      <c r="G20" s="436"/>
      <c r="H20" s="436"/>
      <c r="I20" s="436"/>
      <c r="J20" s="436"/>
      <c r="K20" s="436"/>
      <c r="L20" s="436"/>
      <c r="M20" s="436"/>
      <c r="N20" s="436"/>
      <c r="O20" s="436"/>
      <c r="P20" s="102">
        <f t="shared" si="0"/>
        <v>0</v>
      </c>
      <c r="Q20" s="196" t="s">
        <v>71</v>
      </c>
      <c r="R20" s="440" t="s">
        <v>71</v>
      </c>
      <c r="S20" s="150" t="s">
        <v>71</v>
      </c>
      <c r="T20" s="162" t="e">
        <f t="shared" si="1"/>
        <v>#DIV/0!</v>
      </c>
      <c r="U20" s="153" t="e">
        <f t="shared" si="2"/>
        <v>#DIV/0!</v>
      </c>
      <c r="V20" s="153" t="e">
        <f t="shared" si="3"/>
        <v>#DIV/0!</v>
      </c>
      <c r="W20" s="156" t="e">
        <f t="shared" si="8"/>
        <v>#DIV/0!</v>
      </c>
      <c r="X20" s="299">
        <v>0.08</v>
      </c>
      <c r="Y20" s="92"/>
      <c r="Z20" s="415" t="e">
        <f t="shared" si="13"/>
        <v>#DIV/0!</v>
      </c>
      <c r="AA20" s="416" t="e">
        <f>T20-W20+0.1*(F20+0.8*(G20+L20+M20))</f>
        <v>#DIV/0!</v>
      </c>
      <c r="AB20" s="417" t="e">
        <f t="shared" si="9"/>
        <v>#DIV/0!</v>
      </c>
      <c r="AC20" s="172" t="s">
        <v>71</v>
      </c>
      <c r="AD20" s="260"/>
      <c r="AE20" s="253"/>
      <c r="AF20" s="381" t="s">
        <v>71</v>
      </c>
      <c r="AG20" s="395" t="e">
        <f>(H19+H20+I19+I20)/(12*(D19+D20))*1000</f>
        <v>#DIV/0!</v>
      </c>
      <c r="AH20" s="175" t="s">
        <v>71</v>
      </c>
      <c r="AI20" s="176">
        <f t="shared" si="5"/>
        <v>0</v>
      </c>
      <c r="AJ20" s="173" t="s">
        <v>71</v>
      </c>
      <c r="AK20" s="174" t="s">
        <v>71</v>
      </c>
      <c r="AL20" s="184" t="s">
        <v>71</v>
      </c>
      <c r="AM20" s="215"/>
      <c r="AN20" s="173" t="s">
        <v>71</v>
      </c>
      <c r="AO20" s="173" t="s">
        <v>71</v>
      </c>
      <c r="AP20" s="174" t="s">
        <v>71</v>
      </c>
      <c r="AQ20" s="180" t="s">
        <v>71</v>
      </c>
      <c r="AR20" s="200">
        <f t="shared" si="10"/>
        <v>0</v>
      </c>
      <c r="AS20" s="64">
        <f t="shared" si="6"/>
        <v>0</v>
      </c>
      <c r="AT20" s="63"/>
      <c r="AU20" s="65" t="e">
        <f t="shared" si="7"/>
        <v>#DIV/0!</v>
      </c>
      <c r="AV20" s="444"/>
      <c r="AW20" s="434"/>
      <c r="AX20" s="66"/>
      <c r="AZ20" s="306"/>
      <c r="BA20" s="67"/>
    </row>
    <row r="21" spans="1:53" x14ac:dyDescent="0.2">
      <c r="A21" s="85"/>
      <c r="B21" s="536"/>
      <c r="C21" s="286" t="s">
        <v>32</v>
      </c>
      <c r="D21" s="431"/>
      <c r="E21" s="432"/>
      <c r="F21" s="433"/>
      <c r="G21" s="433"/>
      <c r="H21" s="433"/>
      <c r="I21" s="433"/>
      <c r="J21" s="433"/>
      <c r="K21" s="433"/>
      <c r="L21" s="433"/>
      <c r="M21" s="433"/>
      <c r="N21" s="433"/>
      <c r="O21" s="433"/>
      <c r="P21" s="103">
        <f t="shared" si="0"/>
        <v>0</v>
      </c>
      <c r="Q21" s="195">
        <f>P21+P22</f>
        <v>0</v>
      </c>
      <c r="R21" s="428"/>
      <c r="S21" s="132">
        <f>Q21-R21</f>
        <v>0</v>
      </c>
      <c r="T21" s="163" t="e">
        <f t="shared" si="1"/>
        <v>#DIV/0!</v>
      </c>
      <c r="U21" s="154" t="e">
        <f t="shared" si="2"/>
        <v>#DIV/0!</v>
      </c>
      <c r="V21" s="154" t="e">
        <f t="shared" si="3"/>
        <v>#DIV/0!</v>
      </c>
      <c r="W21" s="157" t="e">
        <f t="shared" si="8"/>
        <v>#DIV/0!</v>
      </c>
      <c r="X21" s="298">
        <v>0.04</v>
      </c>
      <c r="Y21" s="91"/>
      <c r="Z21" s="412" t="e">
        <f t="shared" si="13"/>
        <v>#DIV/0!</v>
      </c>
      <c r="AA21" s="413" t="e">
        <f t="shared" si="11"/>
        <v>#DIV/0!</v>
      </c>
      <c r="AB21" s="414" t="e">
        <f t="shared" si="9"/>
        <v>#DIV/0!</v>
      </c>
      <c r="AC21" s="77" t="e">
        <f>(Y21*Z21+Y22*Z22)*0.012</f>
        <v>#DIV/0!</v>
      </c>
      <c r="AD21" s="259"/>
      <c r="AE21" s="252"/>
      <c r="AF21" s="380" t="e">
        <f>AD21+AD22+AE21-AC21</f>
        <v>#DIV/0!</v>
      </c>
      <c r="AG21" s="4" t="e">
        <f>AF21/(12*(Y21+Y22))*1000</f>
        <v>#DIV/0!</v>
      </c>
      <c r="AH21" s="5" t="e">
        <f>AG21/AG22</f>
        <v>#DIV/0!</v>
      </c>
      <c r="AI21" s="268">
        <f t="shared" si="5"/>
        <v>0</v>
      </c>
      <c r="AJ21" s="9" t="e">
        <f>AD21+AD22+AE21-(AI21*Z21+AI22*Z22)*0.012</f>
        <v>#DIV/0!</v>
      </c>
      <c r="AK21" s="4" t="e">
        <f>AJ21/(12*(AI21+AI22))*1000</f>
        <v>#DIV/0!</v>
      </c>
      <c r="AL21" s="183" t="e">
        <f>AK21/AG22</f>
        <v>#DIV/0!</v>
      </c>
      <c r="AM21" s="187"/>
      <c r="AN21" s="186" t="e">
        <f>(AM21+AM22)/(12*(AI21+AI22))*1000</f>
        <v>#DIV/0!</v>
      </c>
      <c r="AO21" s="4" t="e">
        <f>(H21+I21+H22+I22)/(12*(D21+D22))*1000+AK21+AN21</f>
        <v>#DIV/0!</v>
      </c>
      <c r="AP21" s="6" t="e">
        <f>(AK21+AN21)/((H21+I21+H22+I22)*1000)*(D21+D22)*12</f>
        <v>#DIV/0!</v>
      </c>
      <c r="AQ21" s="179" t="e">
        <f>AO21/((H21+I21+H22+I22)*1000)*(D21+D22)*12</f>
        <v>#DIV/0!</v>
      </c>
      <c r="AR21" s="199">
        <f t="shared" si="10"/>
        <v>0</v>
      </c>
      <c r="AS21" s="69">
        <f t="shared" si="6"/>
        <v>0</v>
      </c>
      <c r="AT21" s="68"/>
      <c r="AU21" s="70" t="e">
        <f t="shared" si="7"/>
        <v>#DIV/0!</v>
      </c>
      <c r="AV21" s="443"/>
      <c r="AW21" s="431"/>
      <c r="AX21" s="14" t="e">
        <f>(AR21+AR22+AE21-AV21-AV22)/((AW21+AW22)*12)</f>
        <v>#DIV/0!</v>
      </c>
      <c r="AZ21" s="307"/>
      <c r="BA21" s="38">
        <f>IF(AR21+AR22+AE21-AV21-AV22&lt;0,AR21+AR22+AE21-AV21-AV22,0)</f>
        <v>0</v>
      </c>
    </row>
    <row r="22" spans="1:53" ht="13.5" thickBot="1" x14ac:dyDescent="0.25">
      <c r="A22" s="86"/>
      <c r="B22" s="535"/>
      <c r="C22" s="287" t="s">
        <v>33</v>
      </c>
      <c r="D22" s="434"/>
      <c r="E22" s="435"/>
      <c r="F22" s="436"/>
      <c r="G22" s="436"/>
      <c r="H22" s="436"/>
      <c r="I22" s="436"/>
      <c r="J22" s="436"/>
      <c r="K22" s="436"/>
      <c r="L22" s="436"/>
      <c r="M22" s="436"/>
      <c r="N22" s="436"/>
      <c r="O22" s="436"/>
      <c r="P22" s="102">
        <f t="shared" si="0"/>
        <v>0</v>
      </c>
      <c r="Q22" s="196" t="s">
        <v>71</v>
      </c>
      <c r="R22" s="440" t="s">
        <v>71</v>
      </c>
      <c r="S22" s="150" t="s">
        <v>71</v>
      </c>
      <c r="T22" s="162" t="e">
        <f t="shared" si="1"/>
        <v>#DIV/0!</v>
      </c>
      <c r="U22" s="153" t="e">
        <f t="shared" si="2"/>
        <v>#DIV/0!</v>
      </c>
      <c r="V22" s="153" t="e">
        <f t="shared" si="3"/>
        <v>#DIV/0!</v>
      </c>
      <c r="W22" s="156" t="e">
        <f t="shared" si="8"/>
        <v>#DIV/0!</v>
      </c>
      <c r="X22" s="299">
        <v>0.08</v>
      </c>
      <c r="Y22" s="92"/>
      <c r="Z22" s="415" t="e">
        <f t="shared" si="13"/>
        <v>#DIV/0!</v>
      </c>
      <c r="AA22" s="416" t="e">
        <f>T22-W22+0.1*(F22+0.8*(G22+L22+M22))</f>
        <v>#DIV/0!</v>
      </c>
      <c r="AB22" s="417" t="e">
        <f t="shared" si="9"/>
        <v>#DIV/0!</v>
      </c>
      <c r="AC22" s="172" t="s">
        <v>71</v>
      </c>
      <c r="AD22" s="260"/>
      <c r="AE22" s="253"/>
      <c r="AF22" s="381" t="s">
        <v>71</v>
      </c>
      <c r="AG22" s="395" t="e">
        <f>(H21+H22+I21+I22)/(12*(D21+D22))*1000</f>
        <v>#DIV/0!</v>
      </c>
      <c r="AH22" s="175" t="s">
        <v>71</v>
      </c>
      <c r="AI22" s="176">
        <f t="shared" si="5"/>
        <v>0</v>
      </c>
      <c r="AJ22" s="173" t="s">
        <v>71</v>
      </c>
      <c r="AK22" s="174" t="s">
        <v>71</v>
      </c>
      <c r="AL22" s="184" t="s">
        <v>71</v>
      </c>
      <c r="AM22" s="215"/>
      <c r="AN22" s="173" t="s">
        <v>71</v>
      </c>
      <c r="AO22" s="173" t="s">
        <v>71</v>
      </c>
      <c r="AP22" s="174" t="s">
        <v>71</v>
      </c>
      <c r="AQ22" s="180" t="s">
        <v>71</v>
      </c>
      <c r="AR22" s="200">
        <f t="shared" si="10"/>
        <v>0</v>
      </c>
      <c r="AS22" s="64">
        <f t="shared" si="6"/>
        <v>0</v>
      </c>
      <c r="AT22" s="63"/>
      <c r="AU22" s="65" t="e">
        <f t="shared" si="7"/>
        <v>#DIV/0!</v>
      </c>
      <c r="AV22" s="444"/>
      <c r="AW22" s="434"/>
      <c r="AX22" s="66"/>
      <c r="AZ22" s="306"/>
      <c r="BA22" s="67"/>
    </row>
    <row r="23" spans="1:53" x14ac:dyDescent="0.2">
      <c r="A23" s="85"/>
      <c r="B23" s="536"/>
      <c r="C23" s="286" t="s">
        <v>32</v>
      </c>
      <c r="D23" s="431"/>
      <c r="E23" s="432"/>
      <c r="F23" s="433"/>
      <c r="G23" s="433"/>
      <c r="H23" s="433"/>
      <c r="I23" s="433"/>
      <c r="J23" s="433"/>
      <c r="K23" s="433"/>
      <c r="L23" s="433"/>
      <c r="M23" s="433"/>
      <c r="N23" s="433"/>
      <c r="O23" s="433"/>
      <c r="P23" s="103">
        <f t="shared" si="0"/>
        <v>0</v>
      </c>
      <c r="Q23" s="195">
        <f>P23+P24</f>
        <v>0</v>
      </c>
      <c r="R23" s="428"/>
      <c r="S23" s="132">
        <f>Q23-R23</f>
        <v>0</v>
      </c>
      <c r="T23" s="163" t="e">
        <f t="shared" si="1"/>
        <v>#DIV/0!</v>
      </c>
      <c r="U23" s="154" t="e">
        <f t="shared" si="2"/>
        <v>#DIV/0!</v>
      </c>
      <c r="V23" s="154" t="e">
        <f t="shared" si="3"/>
        <v>#DIV/0!</v>
      </c>
      <c r="W23" s="157" t="e">
        <f t="shared" si="8"/>
        <v>#DIV/0!</v>
      </c>
      <c r="X23" s="298">
        <v>0.04</v>
      </c>
      <c r="Y23" s="91"/>
      <c r="Z23" s="412" t="e">
        <f t="shared" si="13"/>
        <v>#DIV/0!</v>
      </c>
      <c r="AA23" s="413" t="e">
        <f t="shared" si="11"/>
        <v>#DIV/0!</v>
      </c>
      <c r="AB23" s="414" t="e">
        <f t="shared" si="9"/>
        <v>#DIV/0!</v>
      </c>
      <c r="AC23" s="77" t="e">
        <f>(Y23*Z23+Y24*Z24)*0.012</f>
        <v>#DIV/0!</v>
      </c>
      <c r="AD23" s="259"/>
      <c r="AE23" s="252"/>
      <c r="AF23" s="380" t="e">
        <f>AD23+AD24+AE23-AC23</f>
        <v>#DIV/0!</v>
      </c>
      <c r="AG23" s="4" t="e">
        <f>AF23/(12*(Y23+Y24))*1000</f>
        <v>#DIV/0!</v>
      </c>
      <c r="AH23" s="5" t="e">
        <f>AG23/AG24</f>
        <v>#DIV/0!</v>
      </c>
      <c r="AI23" s="268">
        <f t="shared" si="5"/>
        <v>0</v>
      </c>
      <c r="AJ23" s="9" t="e">
        <f>AD23+AD24+AE23-(AI23*Z23+AI24*Z24)*0.012</f>
        <v>#DIV/0!</v>
      </c>
      <c r="AK23" s="4" t="e">
        <f>AJ23/(12*(AI23+AI24))*1000</f>
        <v>#DIV/0!</v>
      </c>
      <c r="AL23" s="183" t="e">
        <f>AK23/AG24</f>
        <v>#DIV/0!</v>
      </c>
      <c r="AM23" s="187"/>
      <c r="AN23" s="186" t="e">
        <f>(AM23+AM24)/(12*(AI23+AI24))*1000</f>
        <v>#DIV/0!</v>
      </c>
      <c r="AO23" s="4" t="e">
        <f>(H23+I23+H24+I24)/(12*(D23+D24))*1000+AK23+AN23</f>
        <v>#DIV/0!</v>
      </c>
      <c r="AP23" s="6" t="e">
        <f>(AK23+AN23)/((H23+I23+H24+I24)*1000)*(D23+D24)*12</f>
        <v>#DIV/0!</v>
      </c>
      <c r="AQ23" s="179" t="e">
        <f>AO23/((H23+I23+H24+I24)*1000)*(D23+D24)*12</f>
        <v>#DIV/0!</v>
      </c>
      <c r="AR23" s="199">
        <f t="shared" si="10"/>
        <v>0</v>
      </c>
      <c r="AS23" s="69">
        <f t="shared" si="6"/>
        <v>0</v>
      </c>
      <c r="AT23" s="68"/>
      <c r="AU23" s="70" t="e">
        <f t="shared" si="7"/>
        <v>#DIV/0!</v>
      </c>
      <c r="AV23" s="443"/>
      <c r="AW23" s="431"/>
      <c r="AX23" s="14" t="e">
        <f>(AR23+AR24+AE23-AV23-AV24)/((AW23+AW24)*12)</f>
        <v>#DIV/0!</v>
      </c>
      <c r="AZ23" s="307"/>
      <c r="BA23" s="38">
        <f>IF(AR23+AR24+AE23-AV23-AV24&lt;0,AR23+AR24+AE23-AV23-AV24,0)</f>
        <v>0</v>
      </c>
    </row>
    <row r="24" spans="1:53" ht="13.5" thickBot="1" x14ac:dyDescent="0.25">
      <c r="A24" s="86"/>
      <c r="B24" s="535"/>
      <c r="C24" s="287" t="s">
        <v>33</v>
      </c>
      <c r="D24" s="434"/>
      <c r="E24" s="435"/>
      <c r="F24" s="436"/>
      <c r="G24" s="436"/>
      <c r="H24" s="436"/>
      <c r="I24" s="436"/>
      <c r="J24" s="436"/>
      <c r="K24" s="436"/>
      <c r="L24" s="436"/>
      <c r="M24" s="436"/>
      <c r="N24" s="436"/>
      <c r="O24" s="436"/>
      <c r="P24" s="102">
        <f t="shared" si="0"/>
        <v>0</v>
      </c>
      <c r="Q24" s="196" t="s">
        <v>71</v>
      </c>
      <c r="R24" s="440" t="s">
        <v>71</v>
      </c>
      <c r="S24" s="150" t="s">
        <v>71</v>
      </c>
      <c r="T24" s="162" t="e">
        <f t="shared" si="1"/>
        <v>#DIV/0!</v>
      </c>
      <c r="U24" s="153" t="e">
        <f t="shared" si="2"/>
        <v>#DIV/0!</v>
      </c>
      <c r="V24" s="153" t="e">
        <f t="shared" si="3"/>
        <v>#DIV/0!</v>
      </c>
      <c r="W24" s="156" t="e">
        <f t="shared" si="8"/>
        <v>#DIV/0!</v>
      </c>
      <c r="X24" s="299">
        <v>0.08</v>
      </c>
      <c r="Y24" s="92"/>
      <c r="Z24" s="415" t="e">
        <f t="shared" si="13"/>
        <v>#DIV/0!</v>
      </c>
      <c r="AA24" s="416" t="e">
        <f>T24-W24+0.1*(F24+0.8*(G24+L24+M24))</f>
        <v>#DIV/0!</v>
      </c>
      <c r="AB24" s="417" t="e">
        <f t="shared" si="9"/>
        <v>#DIV/0!</v>
      </c>
      <c r="AC24" s="172" t="s">
        <v>71</v>
      </c>
      <c r="AD24" s="260"/>
      <c r="AE24" s="253"/>
      <c r="AF24" s="381" t="s">
        <v>71</v>
      </c>
      <c r="AG24" s="395" t="e">
        <f>(H23+H24+I23+I24)/(12*(D23+D24))*1000</f>
        <v>#DIV/0!</v>
      </c>
      <c r="AH24" s="175" t="s">
        <v>71</v>
      </c>
      <c r="AI24" s="176">
        <f t="shared" si="5"/>
        <v>0</v>
      </c>
      <c r="AJ24" s="173" t="s">
        <v>71</v>
      </c>
      <c r="AK24" s="174" t="s">
        <v>71</v>
      </c>
      <c r="AL24" s="184" t="s">
        <v>71</v>
      </c>
      <c r="AM24" s="215"/>
      <c r="AN24" s="173" t="s">
        <v>71</v>
      </c>
      <c r="AO24" s="173" t="s">
        <v>71</v>
      </c>
      <c r="AP24" s="174" t="s">
        <v>71</v>
      </c>
      <c r="AQ24" s="180" t="s">
        <v>71</v>
      </c>
      <c r="AR24" s="200">
        <f t="shared" si="10"/>
        <v>0</v>
      </c>
      <c r="AS24" s="64">
        <f t="shared" si="6"/>
        <v>0</v>
      </c>
      <c r="AT24" s="63"/>
      <c r="AU24" s="65" t="e">
        <f t="shared" si="7"/>
        <v>#DIV/0!</v>
      </c>
      <c r="AV24" s="444"/>
      <c r="AW24" s="434"/>
      <c r="AX24" s="66"/>
      <c r="AZ24" s="306"/>
      <c r="BA24" s="67"/>
    </row>
    <row r="25" spans="1:53" x14ac:dyDescent="0.2">
      <c r="A25" s="85"/>
      <c r="B25" s="536"/>
      <c r="C25" s="286" t="s">
        <v>32</v>
      </c>
      <c r="D25" s="431"/>
      <c r="E25" s="432"/>
      <c r="F25" s="433"/>
      <c r="G25" s="433"/>
      <c r="H25" s="433"/>
      <c r="I25" s="433"/>
      <c r="J25" s="433"/>
      <c r="K25" s="433"/>
      <c r="L25" s="433"/>
      <c r="M25" s="433"/>
      <c r="N25" s="433"/>
      <c r="O25" s="433"/>
      <c r="P25" s="103">
        <f t="shared" si="0"/>
        <v>0</v>
      </c>
      <c r="Q25" s="195">
        <f>P25+P26</f>
        <v>0</v>
      </c>
      <c r="R25" s="428"/>
      <c r="S25" s="132">
        <f>Q25-R25</f>
        <v>0</v>
      </c>
      <c r="T25" s="163" t="e">
        <f t="shared" si="1"/>
        <v>#DIV/0!</v>
      </c>
      <c r="U25" s="154" t="e">
        <f t="shared" si="2"/>
        <v>#DIV/0!</v>
      </c>
      <c r="V25" s="154" t="e">
        <f t="shared" si="3"/>
        <v>#DIV/0!</v>
      </c>
      <c r="W25" s="157" t="e">
        <f t="shared" si="8"/>
        <v>#DIV/0!</v>
      </c>
      <c r="X25" s="298">
        <v>0.04</v>
      </c>
      <c r="Y25" s="91"/>
      <c r="Z25" s="412" t="e">
        <f t="shared" si="13"/>
        <v>#DIV/0!</v>
      </c>
      <c r="AA25" s="413" t="e">
        <f t="shared" si="11"/>
        <v>#DIV/0!</v>
      </c>
      <c r="AB25" s="414" t="e">
        <f t="shared" si="9"/>
        <v>#DIV/0!</v>
      </c>
      <c r="AC25" s="77" t="e">
        <f>(Y25*Z25+Y26*Z26)*0.012</f>
        <v>#DIV/0!</v>
      </c>
      <c r="AD25" s="259"/>
      <c r="AE25" s="252"/>
      <c r="AF25" s="380" t="e">
        <f>AD25+AD26+AE25-AC25</f>
        <v>#DIV/0!</v>
      </c>
      <c r="AG25" s="4" t="e">
        <f>AF25/(12*(Y25+Y26))*1000</f>
        <v>#DIV/0!</v>
      </c>
      <c r="AH25" s="5" t="e">
        <f>AG25/AG26</f>
        <v>#DIV/0!</v>
      </c>
      <c r="AI25" s="268">
        <f t="shared" si="5"/>
        <v>0</v>
      </c>
      <c r="AJ25" s="9" t="e">
        <f>AD25+AD26+AE25-(AI25*Z25+AI26*Z26)*0.012</f>
        <v>#DIV/0!</v>
      </c>
      <c r="AK25" s="4" t="e">
        <f>AJ25/(12*(AI25+AI26))*1000</f>
        <v>#DIV/0!</v>
      </c>
      <c r="AL25" s="183" t="e">
        <f>AK25/AG26</f>
        <v>#DIV/0!</v>
      </c>
      <c r="AM25" s="187"/>
      <c r="AN25" s="186" t="e">
        <f>(AM25+AM26)/(12*(AI25+AI26))*1000</f>
        <v>#DIV/0!</v>
      </c>
      <c r="AO25" s="4" t="e">
        <f>(H25+I25+H26+I26)/(12*(D25+D26))*1000+AK25+AN25</f>
        <v>#DIV/0!</v>
      </c>
      <c r="AP25" s="6" t="e">
        <f>(AK25+AN25)/((H25+I25+H26+I26)*1000)*(D25+D26)*12</f>
        <v>#DIV/0!</v>
      </c>
      <c r="AQ25" s="179" t="e">
        <f>AO25/((H25+I25+H26+I26)*1000)*(D25+D26)*12</f>
        <v>#DIV/0!</v>
      </c>
      <c r="AR25" s="199">
        <f t="shared" si="10"/>
        <v>0</v>
      </c>
      <c r="AS25" s="69">
        <f t="shared" si="6"/>
        <v>0</v>
      </c>
      <c r="AT25" s="68"/>
      <c r="AU25" s="70" t="e">
        <f t="shared" si="7"/>
        <v>#DIV/0!</v>
      </c>
      <c r="AV25" s="443"/>
      <c r="AW25" s="431"/>
      <c r="AX25" s="14" t="e">
        <f>(AR25+AR26+AE25-AV25-AV26)/((AW25+AW26)*12)</f>
        <v>#DIV/0!</v>
      </c>
      <c r="AZ25" s="307"/>
      <c r="BA25" s="38">
        <f>IF(AR25+AR26+AE25-AV25-AV26&lt;0,AR25+AR26+AE25-AV25-AV26,0)</f>
        <v>0</v>
      </c>
    </row>
    <row r="26" spans="1:53" ht="13.5" thickBot="1" x14ac:dyDescent="0.25">
      <c r="A26" s="86"/>
      <c r="B26" s="535"/>
      <c r="C26" s="287" t="s">
        <v>33</v>
      </c>
      <c r="D26" s="434"/>
      <c r="E26" s="435"/>
      <c r="F26" s="436"/>
      <c r="G26" s="436"/>
      <c r="H26" s="436"/>
      <c r="I26" s="436"/>
      <c r="J26" s="436"/>
      <c r="K26" s="436"/>
      <c r="L26" s="436"/>
      <c r="M26" s="436"/>
      <c r="N26" s="436"/>
      <c r="O26" s="436"/>
      <c r="P26" s="102">
        <f t="shared" si="0"/>
        <v>0</v>
      </c>
      <c r="Q26" s="196" t="s">
        <v>71</v>
      </c>
      <c r="R26" s="440"/>
      <c r="S26" s="150" t="s">
        <v>71</v>
      </c>
      <c r="T26" s="162" t="e">
        <f t="shared" si="1"/>
        <v>#DIV/0!</v>
      </c>
      <c r="U26" s="153" t="e">
        <f t="shared" si="2"/>
        <v>#DIV/0!</v>
      </c>
      <c r="V26" s="153" t="e">
        <f t="shared" si="3"/>
        <v>#DIV/0!</v>
      </c>
      <c r="W26" s="156" t="e">
        <f t="shared" si="8"/>
        <v>#DIV/0!</v>
      </c>
      <c r="X26" s="299">
        <v>0.08</v>
      </c>
      <c r="Y26" s="92"/>
      <c r="Z26" s="415" t="e">
        <f t="shared" si="13"/>
        <v>#DIV/0!</v>
      </c>
      <c r="AA26" s="416" t="e">
        <f>T26-W26+0.1*(F26+0.8*(G26+L26+M26))</f>
        <v>#DIV/0!</v>
      </c>
      <c r="AB26" s="417" t="e">
        <f t="shared" si="9"/>
        <v>#DIV/0!</v>
      </c>
      <c r="AC26" s="172" t="s">
        <v>71</v>
      </c>
      <c r="AD26" s="260"/>
      <c r="AE26" s="253"/>
      <c r="AF26" s="381" t="s">
        <v>71</v>
      </c>
      <c r="AG26" s="395" t="e">
        <f>(H25+H26+I25+I26)/(12*(D25+D26))*1000</f>
        <v>#DIV/0!</v>
      </c>
      <c r="AH26" s="175" t="s">
        <v>71</v>
      </c>
      <c r="AI26" s="176">
        <f t="shared" si="5"/>
        <v>0</v>
      </c>
      <c r="AJ26" s="173" t="s">
        <v>71</v>
      </c>
      <c r="AK26" s="174" t="s">
        <v>71</v>
      </c>
      <c r="AL26" s="184" t="s">
        <v>71</v>
      </c>
      <c r="AM26" s="215"/>
      <c r="AN26" s="173" t="s">
        <v>71</v>
      </c>
      <c r="AO26" s="173" t="s">
        <v>71</v>
      </c>
      <c r="AP26" s="174" t="s">
        <v>71</v>
      </c>
      <c r="AQ26" s="180" t="s">
        <v>71</v>
      </c>
      <c r="AR26" s="200">
        <f t="shared" si="10"/>
        <v>0</v>
      </c>
      <c r="AS26" s="64">
        <f t="shared" si="6"/>
        <v>0</v>
      </c>
      <c r="AT26" s="63"/>
      <c r="AU26" s="65" t="e">
        <f t="shared" si="7"/>
        <v>#DIV/0!</v>
      </c>
      <c r="AV26" s="444"/>
      <c r="AW26" s="434"/>
      <c r="AX26" s="66"/>
      <c r="AZ26" s="306"/>
      <c r="BA26" s="67"/>
    </row>
    <row r="27" spans="1:53" x14ac:dyDescent="0.2">
      <c r="A27" s="85"/>
      <c r="B27" s="536"/>
      <c r="C27" s="286" t="s">
        <v>32</v>
      </c>
      <c r="D27" s="431"/>
      <c r="E27" s="432"/>
      <c r="F27" s="433"/>
      <c r="G27" s="433"/>
      <c r="H27" s="433"/>
      <c r="I27" s="433"/>
      <c r="J27" s="433"/>
      <c r="K27" s="433"/>
      <c r="L27" s="433"/>
      <c r="M27" s="433"/>
      <c r="N27" s="433"/>
      <c r="O27" s="433"/>
      <c r="P27" s="103">
        <f t="shared" si="0"/>
        <v>0</v>
      </c>
      <c r="Q27" s="195">
        <f>P27+P28</f>
        <v>0</v>
      </c>
      <c r="R27" s="429"/>
      <c r="S27" s="132">
        <f>Q27-R27</f>
        <v>0</v>
      </c>
      <c r="T27" s="163" t="e">
        <f t="shared" si="1"/>
        <v>#DIV/0!</v>
      </c>
      <c r="U27" s="154" t="e">
        <f t="shared" si="2"/>
        <v>#DIV/0!</v>
      </c>
      <c r="V27" s="154" t="e">
        <f t="shared" si="3"/>
        <v>#DIV/0!</v>
      </c>
      <c r="W27" s="157" t="e">
        <f t="shared" si="8"/>
        <v>#DIV/0!</v>
      </c>
      <c r="X27" s="298">
        <v>0.04</v>
      </c>
      <c r="Y27" s="91"/>
      <c r="Z27" s="412" t="e">
        <f t="shared" si="13"/>
        <v>#DIV/0!</v>
      </c>
      <c r="AA27" s="413" t="e">
        <f t="shared" si="11"/>
        <v>#DIV/0!</v>
      </c>
      <c r="AB27" s="414" t="e">
        <f t="shared" si="9"/>
        <v>#DIV/0!</v>
      </c>
      <c r="AC27" s="77" t="e">
        <f>(Y27*Z27+Y28*Z28)*0.012</f>
        <v>#DIV/0!</v>
      </c>
      <c r="AD27" s="259"/>
      <c r="AE27" s="252"/>
      <c r="AF27" s="380" t="e">
        <f>AD27+AD28+AE27-AC27</f>
        <v>#DIV/0!</v>
      </c>
      <c r="AG27" s="4" t="e">
        <f>AF27/(12*(Y27+Y28))*1000</f>
        <v>#DIV/0!</v>
      </c>
      <c r="AH27" s="5" t="e">
        <f>AG27/AG28</f>
        <v>#DIV/0!</v>
      </c>
      <c r="AI27" s="268">
        <f t="shared" si="5"/>
        <v>0</v>
      </c>
      <c r="AJ27" s="9" t="e">
        <f>AD27+AD28+AE27-(AI27*Z27+AI28*Z28)*0.012</f>
        <v>#DIV/0!</v>
      </c>
      <c r="AK27" s="4" t="e">
        <f>AJ27/(12*(AI27+AI28))*1000</f>
        <v>#DIV/0!</v>
      </c>
      <c r="AL27" s="183" t="e">
        <f>AK27/AG28</f>
        <v>#DIV/0!</v>
      </c>
      <c r="AM27" s="187"/>
      <c r="AN27" s="186" t="e">
        <f>(AM27+AM28)/(12*(AI27+AI28))*1000</f>
        <v>#DIV/0!</v>
      </c>
      <c r="AO27" s="4" t="e">
        <f>(H27+I27+H28+I28)/(12*(D27+D28))*1000+AK27+AN27</f>
        <v>#DIV/0!</v>
      </c>
      <c r="AP27" s="6" t="e">
        <f>(AK27+AN27)/((H27+I27+H28+I28)*1000)*(D27+D28)*12</f>
        <v>#DIV/0!</v>
      </c>
      <c r="AQ27" s="179" t="e">
        <f>AO27/((H27+I27+H28+I28)*1000)*(D27+D28)*12</f>
        <v>#DIV/0!</v>
      </c>
      <c r="AR27" s="199">
        <f t="shared" si="10"/>
        <v>0</v>
      </c>
      <c r="AS27" s="69">
        <f t="shared" si="6"/>
        <v>0</v>
      </c>
      <c r="AT27" s="68"/>
      <c r="AU27" s="70" t="e">
        <f t="shared" si="7"/>
        <v>#DIV/0!</v>
      </c>
      <c r="AV27" s="443"/>
      <c r="AW27" s="431"/>
      <c r="AX27" s="14" t="e">
        <f>(AR27+AR28+AE27-AV27-AV28)/((AW27+AW28)*12)</f>
        <v>#DIV/0!</v>
      </c>
      <c r="AZ27" s="307"/>
      <c r="BA27" s="38">
        <f>IF(AR27+AR28+AE27-AV27-AV28&lt;0,AR27+AR28+AE27-AV27-AV28,0)</f>
        <v>0</v>
      </c>
    </row>
    <row r="28" spans="1:53" ht="13.5" thickBot="1" x14ac:dyDescent="0.25">
      <c r="A28" s="86"/>
      <c r="B28" s="535"/>
      <c r="C28" s="287" t="s">
        <v>33</v>
      </c>
      <c r="D28" s="434"/>
      <c r="E28" s="435"/>
      <c r="F28" s="436"/>
      <c r="G28" s="436"/>
      <c r="H28" s="436"/>
      <c r="I28" s="436"/>
      <c r="J28" s="436"/>
      <c r="K28" s="436"/>
      <c r="L28" s="436"/>
      <c r="M28" s="436"/>
      <c r="N28" s="436"/>
      <c r="O28" s="436"/>
      <c r="P28" s="102">
        <f t="shared" si="0"/>
        <v>0</v>
      </c>
      <c r="Q28" s="196" t="s">
        <v>71</v>
      </c>
      <c r="R28" s="440" t="s">
        <v>71</v>
      </c>
      <c r="S28" s="150" t="s">
        <v>71</v>
      </c>
      <c r="T28" s="162" t="e">
        <f t="shared" si="1"/>
        <v>#DIV/0!</v>
      </c>
      <c r="U28" s="153" t="e">
        <f t="shared" si="2"/>
        <v>#DIV/0!</v>
      </c>
      <c r="V28" s="153" t="e">
        <f t="shared" si="3"/>
        <v>#DIV/0!</v>
      </c>
      <c r="W28" s="156" t="e">
        <f t="shared" si="8"/>
        <v>#DIV/0!</v>
      </c>
      <c r="X28" s="299">
        <v>0.08</v>
      </c>
      <c r="Y28" s="92"/>
      <c r="Z28" s="415" t="e">
        <f t="shared" si="13"/>
        <v>#DIV/0!</v>
      </c>
      <c r="AA28" s="416" t="e">
        <f>T28-W28+0.1*(F28+0.8*(G28+L28+M28))</f>
        <v>#DIV/0!</v>
      </c>
      <c r="AB28" s="417" t="e">
        <f t="shared" si="9"/>
        <v>#DIV/0!</v>
      </c>
      <c r="AC28" s="172" t="s">
        <v>71</v>
      </c>
      <c r="AD28" s="260"/>
      <c r="AE28" s="253"/>
      <c r="AF28" s="381" t="s">
        <v>71</v>
      </c>
      <c r="AG28" s="395" t="e">
        <f>(H27+H28+I27+I28)/(12*(D27+D28))*1000</f>
        <v>#DIV/0!</v>
      </c>
      <c r="AH28" s="175" t="s">
        <v>71</v>
      </c>
      <c r="AI28" s="176">
        <f t="shared" si="5"/>
        <v>0</v>
      </c>
      <c r="AJ28" s="173" t="s">
        <v>71</v>
      </c>
      <c r="AK28" s="174" t="s">
        <v>71</v>
      </c>
      <c r="AL28" s="184" t="s">
        <v>71</v>
      </c>
      <c r="AM28" s="215"/>
      <c r="AN28" s="173" t="s">
        <v>71</v>
      </c>
      <c r="AO28" s="173" t="s">
        <v>71</v>
      </c>
      <c r="AP28" s="174" t="s">
        <v>71</v>
      </c>
      <c r="AQ28" s="180" t="s">
        <v>71</v>
      </c>
      <c r="AR28" s="200">
        <f t="shared" si="10"/>
        <v>0</v>
      </c>
      <c r="AS28" s="64">
        <f t="shared" si="6"/>
        <v>0</v>
      </c>
      <c r="AT28" s="63"/>
      <c r="AU28" s="65" t="e">
        <f t="shared" si="7"/>
        <v>#DIV/0!</v>
      </c>
      <c r="AV28" s="444"/>
      <c r="AW28" s="434"/>
      <c r="AX28" s="66"/>
      <c r="AZ28" s="306"/>
      <c r="BA28" s="67"/>
    </row>
    <row r="29" spans="1:53" x14ac:dyDescent="0.2">
      <c r="A29" s="85"/>
      <c r="B29" s="536"/>
      <c r="C29" s="286" t="s">
        <v>32</v>
      </c>
      <c r="D29" s="431"/>
      <c r="E29" s="432"/>
      <c r="F29" s="433"/>
      <c r="G29" s="433"/>
      <c r="H29" s="433"/>
      <c r="I29" s="433"/>
      <c r="J29" s="433"/>
      <c r="K29" s="433"/>
      <c r="L29" s="433"/>
      <c r="M29" s="433"/>
      <c r="N29" s="433"/>
      <c r="O29" s="433"/>
      <c r="P29" s="103">
        <f t="shared" si="0"/>
        <v>0</v>
      </c>
      <c r="Q29" s="195">
        <f>P29+P30</f>
        <v>0</v>
      </c>
      <c r="R29" s="428"/>
      <c r="S29" s="132">
        <f>Q29-R29</f>
        <v>0</v>
      </c>
      <c r="T29" s="163" t="e">
        <f t="shared" si="1"/>
        <v>#DIV/0!</v>
      </c>
      <c r="U29" s="154" t="e">
        <f t="shared" si="2"/>
        <v>#DIV/0!</v>
      </c>
      <c r="V29" s="154" t="e">
        <f t="shared" si="3"/>
        <v>#DIV/0!</v>
      </c>
      <c r="W29" s="157" t="e">
        <f t="shared" si="8"/>
        <v>#DIV/0!</v>
      </c>
      <c r="X29" s="298">
        <v>0.04</v>
      </c>
      <c r="Y29" s="91"/>
      <c r="Z29" s="412" t="e">
        <f t="shared" si="13"/>
        <v>#DIV/0!</v>
      </c>
      <c r="AA29" s="413" t="e">
        <f t="shared" si="11"/>
        <v>#DIV/0!</v>
      </c>
      <c r="AB29" s="414" t="e">
        <f t="shared" si="9"/>
        <v>#DIV/0!</v>
      </c>
      <c r="AC29" s="77" t="e">
        <f>(Y29*Z29+Y30*Z30)*0.012</f>
        <v>#DIV/0!</v>
      </c>
      <c r="AD29" s="259"/>
      <c r="AE29" s="252"/>
      <c r="AF29" s="380" t="e">
        <f>AD29+AD30+AE29-AC29</f>
        <v>#DIV/0!</v>
      </c>
      <c r="AG29" s="4" t="e">
        <f>AF29/(12*(Y29+Y30))*1000</f>
        <v>#DIV/0!</v>
      </c>
      <c r="AH29" s="5" t="e">
        <f>AG29/AG30</f>
        <v>#DIV/0!</v>
      </c>
      <c r="AI29" s="268">
        <f t="shared" si="5"/>
        <v>0</v>
      </c>
      <c r="AJ29" s="9" t="e">
        <f>AD29+AD30+AE29-(AI29*Z29+AI30*Z30)*0.012</f>
        <v>#DIV/0!</v>
      </c>
      <c r="AK29" s="4" t="e">
        <f>AJ29/(12*(AI29+AI30))*1000</f>
        <v>#DIV/0!</v>
      </c>
      <c r="AL29" s="183" t="e">
        <f>AK29/AG30</f>
        <v>#DIV/0!</v>
      </c>
      <c r="AM29" s="187"/>
      <c r="AN29" s="186" t="e">
        <f>(AM29+AM30)/(12*(AI29+AI30))*1000</f>
        <v>#DIV/0!</v>
      </c>
      <c r="AO29" s="4" t="e">
        <f>(H29+I29+H30+I30)/(12*(D29+D30))*1000+AK29+AN29</f>
        <v>#DIV/0!</v>
      </c>
      <c r="AP29" s="6" t="e">
        <f>(AK29+AN29)/((H29+I29+H30+I30)*1000)*(D29+D30)*12</f>
        <v>#DIV/0!</v>
      </c>
      <c r="AQ29" s="179" t="e">
        <f>AO29/((H29+I29+H30+I30)*1000)*(D29+D30)*12</f>
        <v>#DIV/0!</v>
      </c>
      <c r="AR29" s="199">
        <f t="shared" si="10"/>
        <v>0</v>
      </c>
      <c r="AS29" s="69">
        <f t="shared" si="6"/>
        <v>0</v>
      </c>
      <c r="AT29" s="68"/>
      <c r="AU29" s="70" t="e">
        <f t="shared" si="7"/>
        <v>#DIV/0!</v>
      </c>
      <c r="AV29" s="443"/>
      <c r="AW29" s="431"/>
      <c r="AX29" s="14" t="e">
        <f>(AR29+AR30+AE29-AV29-AV30)/((AW29+AW30)*12)</f>
        <v>#DIV/0!</v>
      </c>
      <c r="AZ29" s="307"/>
      <c r="BA29" s="38">
        <f>IF(AR29+AR30+AE29-AV29-AV30&lt;0,AR29+AR30+AE29-AV29-AV30,0)</f>
        <v>0</v>
      </c>
    </row>
    <row r="30" spans="1:53" ht="13.5" thickBot="1" x14ac:dyDescent="0.25">
      <c r="A30" s="86"/>
      <c r="B30" s="535"/>
      <c r="C30" s="287" t="s">
        <v>33</v>
      </c>
      <c r="D30" s="434"/>
      <c r="E30" s="435"/>
      <c r="F30" s="436"/>
      <c r="G30" s="436"/>
      <c r="H30" s="436"/>
      <c r="I30" s="436"/>
      <c r="J30" s="436"/>
      <c r="K30" s="436"/>
      <c r="L30" s="436"/>
      <c r="M30" s="436"/>
      <c r="N30" s="436"/>
      <c r="O30" s="436"/>
      <c r="P30" s="102">
        <f t="shared" si="0"/>
        <v>0</v>
      </c>
      <c r="Q30" s="196" t="s">
        <v>71</v>
      </c>
      <c r="R30" s="440" t="s">
        <v>71</v>
      </c>
      <c r="S30" s="150" t="s">
        <v>71</v>
      </c>
      <c r="T30" s="162" t="e">
        <f t="shared" si="1"/>
        <v>#DIV/0!</v>
      </c>
      <c r="U30" s="153" t="e">
        <f t="shared" si="2"/>
        <v>#DIV/0!</v>
      </c>
      <c r="V30" s="153" t="e">
        <f t="shared" si="3"/>
        <v>#DIV/0!</v>
      </c>
      <c r="W30" s="156" t="e">
        <f t="shared" si="8"/>
        <v>#DIV/0!</v>
      </c>
      <c r="X30" s="299">
        <v>0.08</v>
      </c>
      <c r="Y30" s="92"/>
      <c r="Z30" s="415" t="e">
        <f t="shared" si="13"/>
        <v>#DIV/0!</v>
      </c>
      <c r="AA30" s="416" t="e">
        <f>T30-W30+0.1*(F30+0.8*(G30+L30+M30))</f>
        <v>#DIV/0!</v>
      </c>
      <c r="AB30" s="417" t="e">
        <f t="shared" si="9"/>
        <v>#DIV/0!</v>
      </c>
      <c r="AC30" s="172" t="s">
        <v>71</v>
      </c>
      <c r="AD30" s="260"/>
      <c r="AE30" s="253"/>
      <c r="AF30" s="381" t="s">
        <v>71</v>
      </c>
      <c r="AG30" s="395" t="e">
        <f>(H29+H30+I29+I30)/(12*(D29+D30))*1000</f>
        <v>#DIV/0!</v>
      </c>
      <c r="AH30" s="175" t="s">
        <v>71</v>
      </c>
      <c r="AI30" s="176">
        <f t="shared" si="5"/>
        <v>0</v>
      </c>
      <c r="AJ30" s="173" t="s">
        <v>71</v>
      </c>
      <c r="AK30" s="174" t="s">
        <v>71</v>
      </c>
      <c r="AL30" s="184" t="s">
        <v>71</v>
      </c>
      <c r="AM30" s="215"/>
      <c r="AN30" s="173" t="s">
        <v>71</v>
      </c>
      <c r="AO30" s="173" t="s">
        <v>71</v>
      </c>
      <c r="AP30" s="174" t="s">
        <v>71</v>
      </c>
      <c r="AQ30" s="180" t="s">
        <v>71</v>
      </c>
      <c r="AR30" s="200">
        <f t="shared" si="10"/>
        <v>0</v>
      </c>
      <c r="AS30" s="64">
        <f t="shared" si="6"/>
        <v>0</v>
      </c>
      <c r="AT30" s="63"/>
      <c r="AU30" s="65" t="e">
        <f t="shared" si="7"/>
        <v>#DIV/0!</v>
      </c>
      <c r="AV30" s="444"/>
      <c r="AW30" s="434"/>
      <c r="AX30" s="66"/>
      <c r="AZ30" s="306"/>
      <c r="BA30" s="67"/>
    </row>
    <row r="31" spans="1:53" x14ac:dyDescent="0.2">
      <c r="A31" s="85"/>
      <c r="B31" s="536"/>
      <c r="C31" s="286" t="s">
        <v>32</v>
      </c>
      <c r="D31" s="431"/>
      <c r="E31" s="432"/>
      <c r="F31" s="433"/>
      <c r="G31" s="433"/>
      <c r="H31" s="433"/>
      <c r="I31" s="433"/>
      <c r="J31" s="433"/>
      <c r="K31" s="433"/>
      <c r="L31" s="433"/>
      <c r="M31" s="433"/>
      <c r="N31" s="433"/>
      <c r="O31" s="433"/>
      <c r="P31" s="103">
        <f t="shared" si="0"/>
        <v>0</v>
      </c>
      <c r="Q31" s="195">
        <f>P31+P32</f>
        <v>0</v>
      </c>
      <c r="R31" s="441"/>
      <c r="S31" s="132">
        <f>Q31-R31</f>
        <v>0</v>
      </c>
      <c r="T31" s="163" t="e">
        <f t="shared" si="1"/>
        <v>#DIV/0!</v>
      </c>
      <c r="U31" s="154" t="e">
        <f t="shared" si="2"/>
        <v>#DIV/0!</v>
      </c>
      <c r="V31" s="154" t="e">
        <f t="shared" si="3"/>
        <v>#DIV/0!</v>
      </c>
      <c r="W31" s="157" t="e">
        <f t="shared" si="8"/>
        <v>#DIV/0!</v>
      </c>
      <c r="X31" s="298">
        <v>0.04</v>
      </c>
      <c r="Y31" s="91"/>
      <c r="Z31" s="412" t="e">
        <f t="shared" si="13"/>
        <v>#DIV/0!</v>
      </c>
      <c r="AA31" s="413" t="e">
        <f t="shared" si="11"/>
        <v>#DIV/0!</v>
      </c>
      <c r="AB31" s="414" t="e">
        <f t="shared" si="9"/>
        <v>#DIV/0!</v>
      </c>
      <c r="AC31" s="77" t="e">
        <f>(Y31*Z31+Y32*Z32)*0.012</f>
        <v>#DIV/0!</v>
      </c>
      <c r="AD31" s="259"/>
      <c r="AE31" s="252"/>
      <c r="AF31" s="380" t="e">
        <f>AD31+AD32+AE31-AC31</f>
        <v>#DIV/0!</v>
      </c>
      <c r="AG31" s="4" t="e">
        <f>AF31/(12*(Y31+Y32))*1000</f>
        <v>#DIV/0!</v>
      </c>
      <c r="AH31" s="5" t="e">
        <f>AG31/AG32</f>
        <v>#DIV/0!</v>
      </c>
      <c r="AI31" s="268">
        <f t="shared" si="5"/>
        <v>0</v>
      </c>
      <c r="AJ31" s="9" t="e">
        <f>AD31+AD32+AE31-(AI31*Z31+AI32*Z32)*0.012</f>
        <v>#DIV/0!</v>
      </c>
      <c r="AK31" s="4" t="e">
        <f>AJ31/(12*(AI31+AI32))*1000</f>
        <v>#DIV/0!</v>
      </c>
      <c r="AL31" s="183" t="e">
        <f>AK31/AG32</f>
        <v>#DIV/0!</v>
      </c>
      <c r="AM31" s="187"/>
      <c r="AN31" s="186" t="e">
        <f>(AM31+AM32)/(12*(AI31+AI32))*1000</f>
        <v>#DIV/0!</v>
      </c>
      <c r="AO31" s="4" t="e">
        <f>(H31+I31+H32+I32)/(12*(D31+D32))*1000+AK31+AN31</f>
        <v>#DIV/0!</v>
      </c>
      <c r="AP31" s="6" t="e">
        <f>(AK31+AN31)/((H31+I31+H32+I32)*1000)*(D31+D32)*12</f>
        <v>#DIV/0!</v>
      </c>
      <c r="AQ31" s="179" t="e">
        <f>AO31/((H31+I31+H32+I32)*1000)*(D31+D32)*12</f>
        <v>#DIV/0!</v>
      </c>
      <c r="AR31" s="199">
        <f t="shared" si="10"/>
        <v>0</v>
      </c>
      <c r="AS31" s="69">
        <f t="shared" si="6"/>
        <v>0</v>
      </c>
      <c r="AT31" s="68"/>
      <c r="AU31" s="70" t="e">
        <f t="shared" si="7"/>
        <v>#DIV/0!</v>
      </c>
      <c r="AV31" s="443"/>
      <c r="AW31" s="431"/>
      <c r="AX31" s="14" t="e">
        <f>(AR31+AR32+AE31-AV31-AV32)/((AW31+AW32)*12)</f>
        <v>#DIV/0!</v>
      </c>
      <c r="AZ31" s="307"/>
      <c r="BA31" s="38">
        <f>IF(AR31+AR32+AE31-AV31-AV32&lt;0,AR31+AR32+AE31-AV31-AV32,0)</f>
        <v>0</v>
      </c>
    </row>
    <row r="32" spans="1:53" ht="13.5" thickBot="1" x14ac:dyDescent="0.25">
      <c r="A32" s="86"/>
      <c r="B32" s="535"/>
      <c r="C32" s="287" t="s">
        <v>33</v>
      </c>
      <c r="D32" s="434"/>
      <c r="E32" s="435"/>
      <c r="F32" s="436"/>
      <c r="G32" s="436"/>
      <c r="H32" s="436"/>
      <c r="I32" s="436"/>
      <c r="J32" s="436"/>
      <c r="K32" s="436"/>
      <c r="L32" s="436"/>
      <c r="M32" s="436"/>
      <c r="N32" s="436"/>
      <c r="O32" s="436"/>
      <c r="P32" s="102">
        <f t="shared" si="0"/>
        <v>0</v>
      </c>
      <c r="Q32" s="196" t="s">
        <v>71</v>
      </c>
      <c r="R32" s="440" t="s">
        <v>71</v>
      </c>
      <c r="S32" s="150" t="s">
        <v>71</v>
      </c>
      <c r="T32" s="162" t="e">
        <f t="shared" si="1"/>
        <v>#DIV/0!</v>
      </c>
      <c r="U32" s="153" t="e">
        <f t="shared" si="2"/>
        <v>#DIV/0!</v>
      </c>
      <c r="V32" s="153" t="e">
        <f t="shared" si="3"/>
        <v>#DIV/0!</v>
      </c>
      <c r="W32" s="156" t="e">
        <f t="shared" si="8"/>
        <v>#DIV/0!</v>
      </c>
      <c r="X32" s="299">
        <v>0.08</v>
      </c>
      <c r="Y32" s="92"/>
      <c r="Z32" s="415" t="e">
        <f t="shared" si="13"/>
        <v>#DIV/0!</v>
      </c>
      <c r="AA32" s="416" t="e">
        <f>T32-W32+0.1*(F32+0.8*(G32+L32+M32))</f>
        <v>#DIV/0!</v>
      </c>
      <c r="AB32" s="417" t="e">
        <f t="shared" si="9"/>
        <v>#DIV/0!</v>
      </c>
      <c r="AC32" s="172" t="s">
        <v>71</v>
      </c>
      <c r="AD32" s="260"/>
      <c r="AE32" s="253"/>
      <c r="AF32" s="381" t="s">
        <v>71</v>
      </c>
      <c r="AG32" s="395" t="e">
        <f>(H31+H32+I31+I32)/(12*(D31+D32))*1000</f>
        <v>#DIV/0!</v>
      </c>
      <c r="AH32" s="175" t="s">
        <v>71</v>
      </c>
      <c r="AI32" s="176">
        <f t="shared" si="5"/>
        <v>0</v>
      </c>
      <c r="AJ32" s="173" t="s">
        <v>71</v>
      </c>
      <c r="AK32" s="174" t="s">
        <v>71</v>
      </c>
      <c r="AL32" s="184" t="s">
        <v>71</v>
      </c>
      <c r="AM32" s="215"/>
      <c r="AN32" s="173" t="s">
        <v>71</v>
      </c>
      <c r="AO32" s="173" t="s">
        <v>71</v>
      </c>
      <c r="AP32" s="174" t="s">
        <v>71</v>
      </c>
      <c r="AQ32" s="180" t="s">
        <v>71</v>
      </c>
      <c r="AR32" s="200">
        <f t="shared" si="10"/>
        <v>0</v>
      </c>
      <c r="AS32" s="64">
        <f t="shared" si="6"/>
        <v>0</v>
      </c>
      <c r="AT32" s="63"/>
      <c r="AU32" s="65" t="e">
        <f t="shared" si="7"/>
        <v>#DIV/0!</v>
      </c>
      <c r="AV32" s="444"/>
      <c r="AW32" s="434"/>
      <c r="AX32" s="66"/>
      <c r="AZ32" s="306"/>
      <c r="BA32" s="67"/>
    </row>
    <row r="33" spans="1:53" x14ac:dyDescent="0.2">
      <c r="A33" s="85"/>
      <c r="B33" s="536"/>
      <c r="C33" s="286" t="s">
        <v>32</v>
      </c>
      <c r="D33" s="431"/>
      <c r="E33" s="432"/>
      <c r="F33" s="433"/>
      <c r="G33" s="433"/>
      <c r="H33" s="433"/>
      <c r="I33" s="433"/>
      <c r="J33" s="433"/>
      <c r="K33" s="433"/>
      <c r="L33" s="433"/>
      <c r="M33" s="433"/>
      <c r="N33" s="433"/>
      <c r="O33" s="433"/>
      <c r="P33" s="103">
        <f t="shared" si="0"/>
        <v>0</v>
      </c>
      <c r="Q33" s="195">
        <f>P33+P34</f>
        <v>0</v>
      </c>
      <c r="R33" s="428"/>
      <c r="S33" s="132">
        <f>Q33-R33</f>
        <v>0</v>
      </c>
      <c r="T33" s="163" t="e">
        <f t="shared" si="1"/>
        <v>#DIV/0!</v>
      </c>
      <c r="U33" s="154" t="e">
        <f t="shared" si="2"/>
        <v>#DIV/0!</v>
      </c>
      <c r="V33" s="154" t="e">
        <f t="shared" si="3"/>
        <v>#DIV/0!</v>
      </c>
      <c r="W33" s="157" t="e">
        <f t="shared" si="8"/>
        <v>#DIV/0!</v>
      </c>
      <c r="X33" s="298">
        <v>0.04</v>
      </c>
      <c r="Y33" s="91"/>
      <c r="Z33" s="412" t="e">
        <f t="shared" si="13"/>
        <v>#DIV/0!</v>
      </c>
      <c r="AA33" s="413" t="e">
        <f t="shared" si="11"/>
        <v>#DIV/0!</v>
      </c>
      <c r="AB33" s="414" t="e">
        <f t="shared" si="9"/>
        <v>#DIV/0!</v>
      </c>
      <c r="AC33" s="77" t="e">
        <f>(Y33*Z33+Y34*Z34)*0.012</f>
        <v>#DIV/0!</v>
      </c>
      <c r="AD33" s="259"/>
      <c r="AE33" s="252"/>
      <c r="AF33" s="380" t="e">
        <f>AD33+AD34+AE33-AC33</f>
        <v>#DIV/0!</v>
      </c>
      <c r="AG33" s="4" t="e">
        <f>AF33/(12*(Y33+Y34))*1000</f>
        <v>#DIV/0!</v>
      </c>
      <c r="AH33" s="5" t="e">
        <f>AG33/AG34</f>
        <v>#DIV/0!</v>
      </c>
      <c r="AI33" s="268">
        <f t="shared" si="5"/>
        <v>0</v>
      </c>
      <c r="AJ33" s="9" t="e">
        <f>AD33+AD34+AE33-(AI33*Z33+AI34*Z34)*0.012</f>
        <v>#DIV/0!</v>
      </c>
      <c r="AK33" s="4" t="e">
        <f>AJ33/(12*(AI33+AI34))*1000</f>
        <v>#DIV/0!</v>
      </c>
      <c r="AL33" s="183" t="e">
        <f>AK33/AG34</f>
        <v>#DIV/0!</v>
      </c>
      <c r="AM33" s="187"/>
      <c r="AN33" s="186" t="e">
        <f>(AM33+AM34)/(12*(AI33+AI34))*1000</f>
        <v>#DIV/0!</v>
      </c>
      <c r="AO33" s="4" t="e">
        <f>(H33+I33+H34+I34)/(12*(D33+D34))*1000+AK33+AN33</f>
        <v>#DIV/0!</v>
      </c>
      <c r="AP33" s="6" t="e">
        <f>(AK33+AN33)/((H33+I33+H34+I34)*1000)*(D33+D34)*12</f>
        <v>#DIV/0!</v>
      </c>
      <c r="AQ33" s="179" t="e">
        <f>AO33/((H33+I33+H34+I34)*1000)*(D33+D34)*12</f>
        <v>#DIV/0!</v>
      </c>
      <c r="AR33" s="199">
        <f t="shared" si="10"/>
        <v>0</v>
      </c>
      <c r="AS33" s="69">
        <f t="shared" si="6"/>
        <v>0</v>
      </c>
      <c r="AT33" s="68"/>
      <c r="AU33" s="70" t="e">
        <f t="shared" si="7"/>
        <v>#DIV/0!</v>
      </c>
      <c r="AV33" s="443"/>
      <c r="AW33" s="431"/>
      <c r="AX33" s="14" t="e">
        <f>(AR33+AR34+AE33-AV33-AV34)/((AW33+AW34)*12)</f>
        <v>#DIV/0!</v>
      </c>
      <c r="AZ33" s="307"/>
      <c r="BA33" s="38">
        <f>IF(AR33+AR34+AE33-AV33-AV34&lt;0,AR33+AR34+AE33-AV33-AV34,0)</f>
        <v>0</v>
      </c>
    </row>
    <row r="34" spans="1:53" ht="13.5" thickBot="1" x14ac:dyDescent="0.25">
      <c r="A34" s="86"/>
      <c r="B34" s="535"/>
      <c r="C34" s="287" t="s">
        <v>33</v>
      </c>
      <c r="D34" s="434"/>
      <c r="E34" s="435"/>
      <c r="F34" s="436"/>
      <c r="G34" s="436"/>
      <c r="H34" s="436"/>
      <c r="I34" s="436"/>
      <c r="J34" s="436"/>
      <c r="K34" s="436"/>
      <c r="L34" s="436"/>
      <c r="M34" s="436"/>
      <c r="N34" s="436"/>
      <c r="O34" s="436"/>
      <c r="P34" s="102">
        <f t="shared" si="0"/>
        <v>0</v>
      </c>
      <c r="Q34" s="196" t="s">
        <v>71</v>
      </c>
      <c r="R34" s="440" t="s">
        <v>71</v>
      </c>
      <c r="S34" s="150" t="s">
        <v>71</v>
      </c>
      <c r="T34" s="162" t="e">
        <f t="shared" si="1"/>
        <v>#DIV/0!</v>
      </c>
      <c r="U34" s="153" t="e">
        <f t="shared" si="2"/>
        <v>#DIV/0!</v>
      </c>
      <c r="V34" s="153" t="e">
        <f t="shared" si="3"/>
        <v>#DIV/0!</v>
      </c>
      <c r="W34" s="156" t="e">
        <f t="shared" si="8"/>
        <v>#DIV/0!</v>
      </c>
      <c r="X34" s="299">
        <v>0.08</v>
      </c>
      <c r="Y34" s="92"/>
      <c r="Z34" s="415" t="e">
        <f t="shared" si="13"/>
        <v>#DIV/0!</v>
      </c>
      <c r="AA34" s="416" t="e">
        <f>T34-W34+0.1*(F34+0.8*(G34+L34+M34))</f>
        <v>#DIV/0!</v>
      </c>
      <c r="AB34" s="417" t="e">
        <f t="shared" si="9"/>
        <v>#DIV/0!</v>
      </c>
      <c r="AC34" s="172" t="s">
        <v>71</v>
      </c>
      <c r="AD34" s="260"/>
      <c r="AE34" s="253"/>
      <c r="AF34" s="381" t="s">
        <v>71</v>
      </c>
      <c r="AG34" s="395" t="e">
        <f>(H33+H34+I33+I34)/(12*(D33+D34))*1000</f>
        <v>#DIV/0!</v>
      </c>
      <c r="AH34" s="175" t="s">
        <v>71</v>
      </c>
      <c r="AI34" s="176">
        <f t="shared" si="5"/>
        <v>0</v>
      </c>
      <c r="AJ34" s="173" t="s">
        <v>71</v>
      </c>
      <c r="AK34" s="174" t="s">
        <v>71</v>
      </c>
      <c r="AL34" s="184" t="s">
        <v>71</v>
      </c>
      <c r="AM34" s="215"/>
      <c r="AN34" s="173" t="s">
        <v>71</v>
      </c>
      <c r="AO34" s="173" t="s">
        <v>71</v>
      </c>
      <c r="AP34" s="174" t="s">
        <v>71</v>
      </c>
      <c r="AQ34" s="180" t="s">
        <v>71</v>
      </c>
      <c r="AR34" s="200">
        <f t="shared" si="10"/>
        <v>0</v>
      </c>
      <c r="AS34" s="64">
        <f t="shared" si="6"/>
        <v>0</v>
      </c>
      <c r="AT34" s="63"/>
      <c r="AU34" s="65" t="e">
        <f t="shared" si="7"/>
        <v>#DIV/0!</v>
      </c>
      <c r="AV34" s="444"/>
      <c r="AW34" s="434"/>
      <c r="AX34" s="66"/>
      <c r="AZ34" s="306"/>
      <c r="BA34" s="67"/>
    </row>
    <row r="35" spans="1:53" x14ac:dyDescent="0.2">
      <c r="A35" s="85"/>
      <c r="B35" s="536"/>
      <c r="C35" s="286" t="s">
        <v>32</v>
      </c>
      <c r="D35" s="431"/>
      <c r="E35" s="432"/>
      <c r="F35" s="433"/>
      <c r="G35" s="433"/>
      <c r="H35" s="433"/>
      <c r="I35" s="433"/>
      <c r="J35" s="433"/>
      <c r="K35" s="433"/>
      <c r="L35" s="433"/>
      <c r="M35" s="433"/>
      <c r="N35" s="433"/>
      <c r="O35" s="433"/>
      <c r="P35" s="103">
        <f t="shared" si="0"/>
        <v>0</v>
      </c>
      <c r="Q35" s="195">
        <f>P35+P36</f>
        <v>0</v>
      </c>
      <c r="R35" s="428"/>
      <c r="S35" s="132">
        <f>Q35-R35</f>
        <v>0</v>
      </c>
      <c r="T35" s="163" t="e">
        <f t="shared" si="1"/>
        <v>#DIV/0!</v>
      </c>
      <c r="U35" s="154" t="e">
        <f t="shared" si="2"/>
        <v>#DIV/0!</v>
      </c>
      <c r="V35" s="154" t="e">
        <f t="shared" si="3"/>
        <v>#DIV/0!</v>
      </c>
      <c r="W35" s="157" t="e">
        <f t="shared" si="8"/>
        <v>#DIV/0!</v>
      </c>
      <c r="X35" s="298">
        <v>0.04</v>
      </c>
      <c r="Y35" s="91"/>
      <c r="Z35" s="412" t="e">
        <f t="shared" si="13"/>
        <v>#DIV/0!</v>
      </c>
      <c r="AA35" s="413" t="e">
        <f t="shared" si="11"/>
        <v>#DIV/0!</v>
      </c>
      <c r="AB35" s="414" t="e">
        <f t="shared" si="9"/>
        <v>#DIV/0!</v>
      </c>
      <c r="AC35" s="77" t="e">
        <f>(Y35*Z35+Y36*Z36)*0.012</f>
        <v>#DIV/0!</v>
      </c>
      <c r="AD35" s="259"/>
      <c r="AE35" s="252"/>
      <c r="AF35" s="380" t="e">
        <f>AD35+AD36+AE35-AC35</f>
        <v>#DIV/0!</v>
      </c>
      <c r="AG35" s="4" t="e">
        <f>AF35/(12*(Y35+Y36))*1000</f>
        <v>#DIV/0!</v>
      </c>
      <c r="AH35" s="5" t="e">
        <f>AG35/AG36</f>
        <v>#DIV/0!</v>
      </c>
      <c r="AI35" s="268">
        <f t="shared" si="5"/>
        <v>0</v>
      </c>
      <c r="AJ35" s="9" t="e">
        <f>AD35+AD36+AE35-(AI35*Z35+AI36*Z36)*0.012</f>
        <v>#DIV/0!</v>
      </c>
      <c r="AK35" s="4" t="e">
        <f>AJ35/(12*(AI35+AI36))*1000</f>
        <v>#DIV/0!</v>
      </c>
      <c r="AL35" s="183" t="e">
        <f>AK35/AG36</f>
        <v>#DIV/0!</v>
      </c>
      <c r="AM35" s="187"/>
      <c r="AN35" s="186" t="e">
        <f>(AM35+AM36)/(12*(AI35+AI36))*1000</f>
        <v>#DIV/0!</v>
      </c>
      <c r="AO35" s="4" t="e">
        <f>(H35+I35+H36+I36)/(12*(D35+D36))*1000+AK35+AN35</f>
        <v>#DIV/0!</v>
      </c>
      <c r="AP35" s="6" t="e">
        <f>(AK35+AN35)/((H35+I35+H36+I36)*1000)*(D35+D36)*12</f>
        <v>#DIV/0!</v>
      </c>
      <c r="AQ35" s="179" t="e">
        <f>AO35/((H35+I35+H36+I36)*1000)*(D35+D36)*12</f>
        <v>#DIV/0!</v>
      </c>
      <c r="AR35" s="199">
        <f t="shared" si="10"/>
        <v>0</v>
      </c>
      <c r="AS35" s="69">
        <f t="shared" si="6"/>
        <v>0</v>
      </c>
      <c r="AT35" s="68"/>
      <c r="AU35" s="70" t="e">
        <f t="shared" ref="AU35:AU36" si="14">W35/AT35</f>
        <v>#DIV/0!</v>
      </c>
      <c r="AV35" s="443"/>
      <c r="AW35" s="431"/>
      <c r="AX35" s="14" t="e">
        <f>(AR35+AR36+AE35-AV35-AV36)/((AW35+AW36)*12)</f>
        <v>#DIV/0!</v>
      </c>
      <c r="AZ35" s="307"/>
      <c r="BA35" s="38">
        <f>IF(AR35+AR36+AE35-AV35-AV36&lt;0,AR35+AR36+AE35-AV35-AV36,0)</f>
        <v>0</v>
      </c>
    </row>
    <row r="36" spans="1:53" ht="13.5" thickBot="1" x14ac:dyDescent="0.25">
      <c r="A36" s="86"/>
      <c r="B36" s="535"/>
      <c r="C36" s="287" t="s">
        <v>33</v>
      </c>
      <c r="D36" s="434"/>
      <c r="E36" s="435"/>
      <c r="F36" s="436"/>
      <c r="G36" s="436"/>
      <c r="H36" s="436"/>
      <c r="I36" s="436"/>
      <c r="J36" s="436"/>
      <c r="K36" s="436"/>
      <c r="L36" s="436"/>
      <c r="M36" s="436"/>
      <c r="N36" s="436"/>
      <c r="O36" s="436"/>
      <c r="P36" s="102">
        <f t="shared" si="0"/>
        <v>0</v>
      </c>
      <c r="Q36" s="196" t="s">
        <v>71</v>
      </c>
      <c r="R36" s="440" t="s">
        <v>71</v>
      </c>
      <c r="S36" s="150" t="s">
        <v>71</v>
      </c>
      <c r="T36" s="162" t="e">
        <f t="shared" ref="T36" si="15">P36/(12*D36)*1000</f>
        <v>#DIV/0!</v>
      </c>
      <c r="U36" s="153" t="e">
        <f t="shared" ref="U36" si="16">H36/(12*D36)*1000</f>
        <v>#DIV/0!</v>
      </c>
      <c r="V36" s="153" t="e">
        <f t="shared" ref="V36" si="17">I36/(12*D36)*1000</f>
        <v>#DIV/0!</v>
      </c>
      <c r="W36" s="156" t="e">
        <f t="shared" ref="W36" si="18">U36+V36</f>
        <v>#DIV/0!</v>
      </c>
      <c r="X36" s="299">
        <v>0.08</v>
      </c>
      <c r="Y36" s="92"/>
      <c r="Z36" s="415" t="e">
        <f t="shared" si="13"/>
        <v>#DIV/0!</v>
      </c>
      <c r="AA36" s="416" t="e">
        <f>T36-W36+0.1*(F36+0.8*(G36+L36+M36))</f>
        <v>#DIV/0!</v>
      </c>
      <c r="AB36" s="417" t="e">
        <f t="shared" si="9"/>
        <v>#DIV/0!</v>
      </c>
      <c r="AC36" s="172" t="s">
        <v>71</v>
      </c>
      <c r="AD36" s="260"/>
      <c r="AE36" s="253"/>
      <c r="AF36" s="381" t="s">
        <v>71</v>
      </c>
      <c r="AG36" s="395" t="e">
        <f>(H35+H36+I35+I36)/(12*(D35+D36))*1000</f>
        <v>#DIV/0!</v>
      </c>
      <c r="AH36" s="175" t="s">
        <v>71</v>
      </c>
      <c r="AI36" s="176">
        <f t="shared" si="5"/>
        <v>0</v>
      </c>
      <c r="AJ36" s="173" t="s">
        <v>71</v>
      </c>
      <c r="AK36" s="174" t="s">
        <v>71</v>
      </c>
      <c r="AL36" s="184" t="s">
        <v>71</v>
      </c>
      <c r="AM36" s="215"/>
      <c r="AN36" s="173" t="s">
        <v>71</v>
      </c>
      <c r="AO36" s="173" t="s">
        <v>71</v>
      </c>
      <c r="AP36" s="174" t="s">
        <v>71</v>
      </c>
      <c r="AQ36" s="180" t="s">
        <v>71</v>
      </c>
      <c r="AR36" s="200">
        <f t="shared" si="10"/>
        <v>0</v>
      </c>
      <c r="AS36" s="64">
        <f t="shared" si="6"/>
        <v>0</v>
      </c>
      <c r="AT36" s="63"/>
      <c r="AU36" s="65" t="e">
        <f t="shared" si="14"/>
        <v>#DIV/0!</v>
      </c>
      <c r="AV36" s="444"/>
      <c r="AW36" s="434"/>
      <c r="AX36" s="66"/>
      <c r="AZ36" s="306"/>
      <c r="BA36" s="67"/>
    </row>
    <row r="37" spans="1:53" x14ac:dyDescent="0.2">
      <c r="A37" s="85"/>
      <c r="B37" s="536"/>
      <c r="C37" s="286" t="s">
        <v>32</v>
      </c>
      <c r="D37" s="431"/>
      <c r="E37" s="432"/>
      <c r="F37" s="433"/>
      <c r="G37" s="433"/>
      <c r="H37" s="433"/>
      <c r="I37" s="433"/>
      <c r="J37" s="433"/>
      <c r="K37" s="433"/>
      <c r="L37" s="433"/>
      <c r="M37" s="433"/>
      <c r="N37" s="433"/>
      <c r="O37" s="433"/>
      <c r="P37" s="103">
        <f t="shared" si="0"/>
        <v>0</v>
      </c>
      <c r="Q37" s="195">
        <f>P37+P38</f>
        <v>0</v>
      </c>
      <c r="R37" s="428"/>
      <c r="S37" s="132">
        <f>Q37-R37</f>
        <v>0</v>
      </c>
      <c r="T37" s="163" t="e">
        <f t="shared" ref="T37:T68" si="19">P37/(12*D37)*1000</f>
        <v>#DIV/0!</v>
      </c>
      <c r="U37" s="154" t="e">
        <f t="shared" ref="U37:U68" si="20">H37/(12*D37)*1000</f>
        <v>#DIV/0!</v>
      </c>
      <c r="V37" s="154" t="e">
        <f t="shared" ref="V37:V68" si="21">I37/(12*D37)*1000</f>
        <v>#DIV/0!</v>
      </c>
      <c r="W37" s="157" t="e">
        <f t="shared" si="8"/>
        <v>#DIV/0!</v>
      </c>
      <c r="X37" s="298">
        <v>0.04</v>
      </c>
      <c r="Y37" s="91"/>
      <c r="Z37" s="412" t="e">
        <f t="shared" si="13"/>
        <v>#DIV/0!</v>
      </c>
      <c r="AA37" s="413" t="e">
        <f t="shared" si="11"/>
        <v>#DIV/0!</v>
      </c>
      <c r="AB37" s="414" t="e">
        <f t="shared" si="9"/>
        <v>#DIV/0!</v>
      </c>
      <c r="AC37" s="77" t="e">
        <f>(Y37*Z37+Y38*Z38)*0.012</f>
        <v>#DIV/0!</v>
      </c>
      <c r="AD37" s="259"/>
      <c r="AE37" s="252"/>
      <c r="AF37" s="380" t="e">
        <f>AD37+AD38+AE37-AC37</f>
        <v>#DIV/0!</v>
      </c>
      <c r="AG37" s="4" t="e">
        <f>AF37/(12*(Y37+Y38))*1000</f>
        <v>#DIV/0!</v>
      </c>
      <c r="AH37" s="5" t="e">
        <f>AG37/AG38</f>
        <v>#DIV/0!</v>
      </c>
      <c r="AI37" s="268">
        <f t="shared" si="5"/>
        <v>0</v>
      </c>
      <c r="AJ37" s="9" t="e">
        <f>AD37+AD38+AE37-(AI37*Z37+AI38*Z38)*0.012</f>
        <v>#DIV/0!</v>
      </c>
      <c r="AK37" s="4" t="e">
        <f>AJ37/(12*(AI37+AI38))*1000</f>
        <v>#DIV/0!</v>
      </c>
      <c r="AL37" s="183" t="e">
        <f>AK37/AG38</f>
        <v>#DIV/0!</v>
      </c>
      <c r="AM37" s="187"/>
      <c r="AN37" s="186" t="e">
        <f>(AM37+AM38)/(12*(AI37+AI38))*1000</f>
        <v>#DIV/0!</v>
      </c>
      <c r="AO37" s="4" t="e">
        <f>(H37+I37+H38+I38)/(12*(D37+D38))*1000+AK37+AN37</f>
        <v>#DIV/0!</v>
      </c>
      <c r="AP37" s="6" t="e">
        <f>(AK37+AN37)/((H37+I37+H38+I38)*1000)*(D37+D38)*12</f>
        <v>#DIV/0!</v>
      </c>
      <c r="AQ37" s="179" t="e">
        <f>AO37/((H37+I37+H38+I38)*1000)*(D37+D38)*12</f>
        <v>#DIV/0!</v>
      </c>
      <c r="AR37" s="199">
        <f t="shared" si="10"/>
        <v>0</v>
      </c>
      <c r="AS37" s="69">
        <f t="shared" ref="AS37:AS68" si="22">H37+I37</f>
        <v>0</v>
      </c>
      <c r="AT37" s="68"/>
      <c r="AU37" s="70" t="e">
        <f t="shared" si="7"/>
        <v>#DIV/0!</v>
      </c>
      <c r="AV37" s="443"/>
      <c r="AW37" s="431"/>
      <c r="AX37" s="14" t="e">
        <f>(AR37+AR38+AE37-AV37-AV38)/((AW37+AW38)*12)</f>
        <v>#DIV/0!</v>
      </c>
      <c r="AZ37" s="307"/>
      <c r="BA37" s="38">
        <f>IF(AR37+AR38+AE37-AV37-AV38&lt;0,AR37+AR38+AE37-AV37-AV38,0)</f>
        <v>0</v>
      </c>
    </row>
    <row r="38" spans="1:53" ht="13.5" thickBot="1" x14ac:dyDescent="0.25">
      <c r="A38" s="86"/>
      <c r="B38" s="535"/>
      <c r="C38" s="287" t="s">
        <v>33</v>
      </c>
      <c r="D38" s="434"/>
      <c r="E38" s="435"/>
      <c r="F38" s="436"/>
      <c r="G38" s="436"/>
      <c r="H38" s="436"/>
      <c r="I38" s="436"/>
      <c r="J38" s="436"/>
      <c r="K38" s="436"/>
      <c r="L38" s="436"/>
      <c r="M38" s="436"/>
      <c r="N38" s="436"/>
      <c r="O38" s="436"/>
      <c r="P38" s="102">
        <f t="shared" si="0"/>
        <v>0</v>
      </c>
      <c r="Q38" s="196" t="s">
        <v>71</v>
      </c>
      <c r="R38" s="440" t="s">
        <v>71</v>
      </c>
      <c r="S38" s="150" t="s">
        <v>71</v>
      </c>
      <c r="T38" s="162" t="e">
        <f t="shared" si="19"/>
        <v>#DIV/0!</v>
      </c>
      <c r="U38" s="153" t="e">
        <f t="shared" si="20"/>
        <v>#DIV/0!</v>
      </c>
      <c r="V38" s="153" t="e">
        <f t="shared" si="21"/>
        <v>#DIV/0!</v>
      </c>
      <c r="W38" s="156" t="e">
        <f t="shared" si="8"/>
        <v>#DIV/0!</v>
      </c>
      <c r="X38" s="299">
        <v>0.08</v>
      </c>
      <c r="Y38" s="92"/>
      <c r="Z38" s="415" t="e">
        <f t="shared" si="13"/>
        <v>#DIV/0!</v>
      </c>
      <c r="AA38" s="416" t="e">
        <f>T38-W38+0.1*(F38+0.8*(G38+L38+M38))</f>
        <v>#DIV/0!</v>
      </c>
      <c r="AB38" s="417" t="e">
        <f t="shared" si="9"/>
        <v>#DIV/0!</v>
      </c>
      <c r="AC38" s="172" t="s">
        <v>71</v>
      </c>
      <c r="AD38" s="260"/>
      <c r="AE38" s="253"/>
      <c r="AF38" s="381" t="s">
        <v>71</v>
      </c>
      <c r="AG38" s="395" t="e">
        <f>(H37+H38+I37+I38)/(12*(D37+D38))*1000</f>
        <v>#DIV/0!</v>
      </c>
      <c r="AH38" s="175" t="s">
        <v>71</v>
      </c>
      <c r="AI38" s="176">
        <f t="shared" si="5"/>
        <v>0</v>
      </c>
      <c r="AJ38" s="173" t="s">
        <v>71</v>
      </c>
      <c r="AK38" s="174" t="s">
        <v>71</v>
      </c>
      <c r="AL38" s="184" t="s">
        <v>71</v>
      </c>
      <c r="AM38" s="215"/>
      <c r="AN38" s="173" t="s">
        <v>71</v>
      </c>
      <c r="AO38" s="173" t="s">
        <v>71</v>
      </c>
      <c r="AP38" s="174" t="s">
        <v>71</v>
      </c>
      <c r="AQ38" s="180" t="s">
        <v>71</v>
      </c>
      <c r="AR38" s="200">
        <f t="shared" si="10"/>
        <v>0</v>
      </c>
      <c r="AS38" s="64">
        <f t="shared" si="22"/>
        <v>0</v>
      </c>
      <c r="AT38" s="63"/>
      <c r="AU38" s="65" t="e">
        <f t="shared" si="7"/>
        <v>#DIV/0!</v>
      </c>
      <c r="AV38" s="444"/>
      <c r="AW38" s="434"/>
      <c r="AX38" s="66"/>
      <c r="AZ38" s="306"/>
      <c r="BA38" s="67"/>
    </row>
    <row r="39" spans="1:53" x14ac:dyDescent="0.2">
      <c r="A39" s="85"/>
      <c r="B39" s="536"/>
      <c r="C39" s="286" t="s">
        <v>32</v>
      </c>
      <c r="D39" s="431"/>
      <c r="E39" s="432"/>
      <c r="F39" s="433"/>
      <c r="G39" s="433"/>
      <c r="H39" s="433"/>
      <c r="I39" s="433"/>
      <c r="J39" s="433"/>
      <c r="K39" s="433"/>
      <c r="L39" s="433"/>
      <c r="M39" s="433"/>
      <c r="N39" s="433"/>
      <c r="O39" s="433"/>
      <c r="P39" s="103">
        <f t="shared" si="0"/>
        <v>0</v>
      </c>
      <c r="Q39" s="195">
        <f>P39+P40</f>
        <v>0</v>
      </c>
      <c r="R39" s="430"/>
      <c r="S39" s="132">
        <f>Q39-R39</f>
        <v>0</v>
      </c>
      <c r="T39" s="163" t="e">
        <f t="shared" si="19"/>
        <v>#DIV/0!</v>
      </c>
      <c r="U39" s="154" t="e">
        <f t="shared" si="20"/>
        <v>#DIV/0!</v>
      </c>
      <c r="V39" s="154" t="e">
        <f t="shared" si="21"/>
        <v>#DIV/0!</v>
      </c>
      <c r="W39" s="157" t="e">
        <f t="shared" si="8"/>
        <v>#DIV/0!</v>
      </c>
      <c r="X39" s="298">
        <v>0.04</v>
      </c>
      <c r="Y39" s="91"/>
      <c r="Z39" s="412" t="e">
        <f t="shared" si="13"/>
        <v>#DIV/0!</v>
      </c>
      <c r="AA39" s="413" t="e">
        <f t="shared" si="11"/>
        <v>#DIV/0!</v>
      </c>
      <c r="AB39" s="414" t="e">
        <f t="shared" si="9"/>
        <v>#DIV/0!</v>
      </c>
      <c r="AC39" s="77" t="e">
        <f>(Y39*Z39+Y40*Z40)*0.012</f>
        <v>#DIV/0!</v>
      </c>
      <c r="AD39" s="259"/>
      <c r="AE39" s="252"/>
      <c r="AF39" s="380" t="e">
        <f>AD39+AD40+AE39-AC39</f>
        <v>#DIV/0!</v>
      </c>
      <c r="AG39" s="4" t="e">
        <f>AF39/(12*(Y39+Y40))*1000</f>
        <v>#DIV/0!</v>
      </c>
      <c r="AH39" s="5" t="e">
        <f>AG39/AG40</f>
        <v>#DIV/0!</v>
      </c>
      <c r="AI39" s="268">
        <f t="shared" ref="AI39" si="23">Y39</f>
        <v>0</v>
      </c>
      <c r="AJ39" s="9" t="e">
        <f>AD39+AD40+AE39-(AI39*Z39+AI40*Z40)*0.012</f>
        <v>#DIV/0!</v>
      </c>
      <c r="AK39" s="4" t="e">
        <f>AJ39/(12*(AI39+AI40))*1000</f>
        <v>#DIV/0!</v>
      </c>
      <c r="AL39" s="183" t="e">
        <f>AK39/AG40</f>
        <v>#DIV/0!</v>
      </c>
      <c r="AM39" s="187"/>
      <c r="AN39" s="186" t="e">
        <f>(AM39+AM40)/(12*(AI39+AI40))*1000</f>
        <v>#DIV/0!</v>
      </c>
      <c r="AO39" s="4" t="e">
        <f>(H39+I39+H40+I40)/(12*(D39+D40))*1000+AK39+AN39</f>
        <v>#DIV/0!</v>
      </c>
      <c r="AP39" s="6" t="e">
        <f>(AK39+AN39)/((H39+I39+H40+I40)*1000)*(D39+D40)*12</f>
        <v>#DIV/0!</v>
      </c>
      <c r="AQ39" s="179" t="e">
        <f>AO39/((H39+I39+H40+I40)*1000)*(D39+D40)*12</f>
        <v>#DIV/0!</v>
      </c>
      <c r="AR39" s="199">
        <f>AD39+AM39</f>
        <v>0</v>
      </c>
      <c r="AS39" s="69">
        <f t="shared" si="22"/>
        <v>0</v>
      </c>
      <c r="AT39" s="68"/>
      <c r="AU39" s="70" t="e">
        <f t="shared" si="7"/>
        <v>#DIV/0!</v>
      </c>
      <c r="AV39" s="443"/>
      <c r="AW39" s="431"/>
      <c r="AX39" s="14" t="e">
        <f>(AR39+AR40+AE39-AV39-AV40)/((AW39+AW40)*12)</f>
        <v>#DIV/0!</v>
      </c>
      <c r="AZ39" s="307"/>
      <c r="BA39" s="38">
        <f>IF(AR39+AR40+AE39-AV39-AV40&lt;0,AR39+AR40+AE39-AV39-AV40,0)</f>
        <v>0</v>
      </c>
    </row>
    <row r="40" spans="1:53" ht="13.5" thickBot="1" x14ac:dyDescent="0.25">
      <c r="A40" s="86"/>
      <c r="B40" s="535"/>
      <c r="C40" s="287" t="s">
        <v>33</v>
      </c>
      <c r="D40" s="434"/>
      <c r="E40" s="435"/>
      <c r="F40" s="436"/>
      <c r="G40" s="436"/>
      <c r="H40" s="436"/>
      <c r="I40" s="436"/>
      <c r="J40" s="436"/>
      <c r="K40" s="436"/>
      <c r="L40" s="436"/>
      <c r="M40" s="436"/>
      <c r="N40" s="436"/>
      <c r="O40" s="436"/>
      <c r="P40" s="102">
        <f t="shared" si="0"/>
        <v>0</v>
      </c>
      <c r="Q40" s="196" t="s">
        <v>71</v>
      </c>
      <c r="R40" s="440" t="s">
        <v>71</v>
      </c>
      <c r="S40" s="150" t="s">
        <v>71</v>
      </c>
      <c r="T40" s="162" t="e">
        <f t="shared" si="19"/>
        <v>#DIV/0!</v>
      </c>
      <c r="U40" s="153" t="e">
        <f t="shared" si="20"/>
        <v>#DIV/0!</v>
      </c>
      <c r="V40" s="153" t="e">
        <f t="shared" si="21"/>
        <v>#DIV/0!</v>
      </c>
      <c r="W40" s="156" t="e">
        <f t="shared" si="8"/>
        <v>#DIV/0!</v>
      </c>
      <c r="X40" s="299">
        <v>0.08</v>
      </c>
      <c r="Y40" s="92"/>
      <c r="Z40" s="415" t="e">
        <f t="shared" si="13"/>
        <v>#DIV/0!</v>
      </c>
      <c r="AA40" s="416" t="e">
        <f>T40-W40+0.1*(F40+0.8*(G40+L40+M40))</f>
        <v>#DIV/0!</v>
      </c>
      <c r="AB40" s="417" t="e">
        <f t="shared" si="9"/>
        <v>#DIV/0!</v>
      </c>
      <c r="AC40" s="172" t="s">
        <v>71</v>
      </c>
      <c r="AD40" s="260"/>
      <c r="AE40" s="253"/>
      <c r="AF40" s="381" t="s">
        <v>71</v>
      </c>
      <c r="AG40" s="395" t="e">
        <f>(H39+H40+I39+I40)/(12*(D39+D40))*1000</f>
        <v>#DIV/0!</v>
      </c>
      <c r="AH40" s="175" t="s">
        <v>71</v>
      </c>
      <c r="AI40" s="176">
        <f t="shared" si="5"/>
        <v>0</v>
      </c>
      <c r="AJ40" s="173" t="s">
        <v>71</v>
      </c>
      <c r="AK40" s="174" t="s">
        <v>71</v>
      </c>
      <c r="AL40" s="184" t="s">
        <v>71</v>
      </c>
      <c r="AM40" s="215"/>
      <c r="AN40" s="173" t="s">
        <v>71</v>
      </c>
      <c r="AO40" s="173" t="s">
        <v>71</v>
      </c>
      <c r="AP40" s="174" t="s">
        <v>71</v>
      </c>
      <c r="AQ40" s="180" t="s">
        <v>71</v>
      </c>
      <c r="AR40" s="200">
        <f>AD40+AM40</f>
        <v>0</v>
      </c>
      <c r="AS40" s="64">
        <f t="shared" si="22"/>
        <v>0</v>
      </c>
      <c r="AT40" s="63"/>
      <c r="AU40" s="65" t="e">
        <f t="shared" si="7"/>
        <v>#DIV/0!</v>
      </c>
      <c r="AV40" s="444"/>
      <c r="AW40" s="434"/>
      <c r="AX40" s="66"/>
      <c r="AZ40" s="306"/>
      <c r="BA40" s="67"/>
    </row>
    <row r="41" spans="1:53" x14ac:dyDescent="0.2">
      <c r="A41" s="85"/>
      <c r="B41" s="536"/>
      <c r="C41" s="286" t="s">
        <v>32</v>
      </c>
      <c r="D41" s="431"/>
      <c r="E41" s="432"/>
      <c r="F41" s="433"/>
      <c r="G41" s="433"/>
      <c r="H41" s="433"/>
      <c r="I41" s="433"/>
      <c r="J41" s="433"/>
      <c r="K41" s="433"/>
      <c r="L41" s="433"/>
      <c r="M41" s="433"/>
      <c r="N41" s="433"/>
      <c r="O41" s="433"/>
      <c r="P41" s="103">
        <f t="shared" si="0"/>
        <v>0</v>
      </c>
      <c r="Q41" s="195">
        <f>P41+P42</f>
        <v>0</v>
      </c>
      <c r="R41" s="428"/>
      <c r="S41" s="132">
        <f>Q41-R41</f>
        <v>0</v>
      </c>
      <c r="T41" s="163" t="e">
        <f t="shared" si="19"/>
        <v>#DIV/0!</v>
      </c>
      <c r="U41" s="154" t="e">
        <f t="shared" si="20"/>
        <v>#DIV/0!</v>
      </c>
      <c r="V41" s="154" t="e">
        <f t="shared" si="21"/>
        <v>#DIV/0!</v>
      </c>
      <c r="W41" s="157" t="e">
        <f t="shared" si="8"/>
        <v>#DIV/0!</v>
      </c>
      <c r="X41" s="298">
        <v>0.04</v>
      </c>
      <c r="Y41" s="91"/>
      <c r="Z41" s="412" t="e">
        <f t="shared" si="13"/>
        <v>#DIV/0!</v>
      </c>
      <c r="AA41" s="413" t="e">
        <f t="shared" si="11"/>
        <v>#DIV/0!</v>
      </c>
      <c r="AB41" s="414" t="e">
        <f t="shared" si="9"/>
        <v>#DIV/0!</v>
      </c>
      <c r="AC41" s="77" t="e">
        <f>(Y41*Z41+Y42*Z42)*0.012</f>
        <v>#DIV/0!</v>
      </c>
      <c r="AD41" s="259"/>
      <c r="AE41" s="252"/>
      <c r="AF41" s="380" t="e">
        <f>AD41+AD42+AE41-AC41</f>
        <v>#DIV/0!</v>
      </c>
      <c r="AG41" s="4" t="e">
        <f>AF41/(12*(Y41+Y42))*1000</f>
        <v>#DIV/0!</v>
      </c>
      <c r="AH41" s="5" t="e">
        <f>AG41/AG42</f>
        <v>#DIV/0!</v>
      </c>
      <c r="AI41" s="268">
        <f t="shared" si="5"/>
        <v>0</v>
      </c>
      <c r="AJ41" s="9" t="e">
        <f>AD41+AD42+AE41-(AI41*Z41+AI42*Z42)*0.012</f>
        <v>#DIV/0!</v>
      </c>
      <c r="AK41" s="4" t="e">
        <f>AJ41/(12*(AI41+AI42))*1000</f>
        <v>#DIV/0!</v>
      </c>
      <c r="AL41" s="183" t="e">
        <f>AK41/AG42</f>
        <v>#DIV/0!</v>
      </c>
      <c r="AM41" s="187"/>
      <c r="AN41" s="186" t="e">
        <f>(AM41+AM42)/(12*(AI41+AI42))*1000</f>
        <v>#DIV/0!</v>
      </c>
      <c r="AO41" s="4" t="e">
        <f>(H41+I41+H42+I42)/(12*(D41+D42))*1000+AK41+AN41</f>
        <v>#DIV/0!</v>
      </c>
      <c r="AP41" s="6" t="e">
        <f>(AK41+AN41)/((H41+I41+H42+I42)*1000)*(D41+D42)*12</f>
        <v>#DIV/0!</v>
      </c>
      <c r="AQ41" s="179" t="e">
        <f>AO41/((H41+I41+H42+I42)*1000)*(D41+D42)*12</f>
        <v>#DIV/0!</v>
      </c>
      <c r="AR41" s="199">
        <f t="shared" si="10"/>
        <v>0</v>
      </c>
      <c r="AS41" s="69">
        <f t="shared" si="22"/>
        <v>0</v>
      </c>
      <c r="AT41" s="68"/>
      <c r="AU41" s="70" t="e">
        <f t="shared" si="7"/>
        <v>#DIV/0!</v>
      </c>
      <c r="AV41" s="443"/>
      <c r="AW41" s="431"/>
      <c r="AX41" s="14" t="e">
        <f>(AR41+AR42+AE41-AV41-AV42)/((AW41+AW42)*12)</f>
        <v>#DIV/0!</v>
      </c>
      <c r="AZ41" s="307"/>
      <c r="BA41" s="38">
        <f>IF(AR41+AR42+AE41-AV41-AV42&lt;0,AR41+AR42+AE41-AV41-AV42,0)</f>
        <v>0</v>
      </c>
    </row>
    <row r="42" spans="1:53" ht="13.5" thickBot="1" x14ac:dyDescent="0.25">
      <c r="A42" s="86"/>
      <c r="B42" s="535"/>
      <c r="C42" s="287" t="s">
        <v>33</v>
      </c>
      <c r="D42" s="434"/>
      <c r="E42" s="435"/>
      <c r="F42" s="436"/>
      <c r="G42" s="436"/>
      <c r="H42" s="436"/>
      <c r="I42" s="436"/>
      <c r="J42" s="436"/>
      <c r="K42" s="436"/>
      <c r="L42" s="436"/>
      <c r="M42" s="436"/>
      <c r="N42" s="436"/>
      <c r="O42" s="436"/>
      <c r="P42" s="102">
        <f t="shared" si="0"/>
        <v>0</v>
      </c>
      <c r="Q42" s="196" t="s">
        <v>71</v>
      </c>
      <c r="R42" s="440" t="s">
        <v>71</v>
      </c>
      <c r="S42" s="150" t="s">
        <v>71</v>
      </c>
      <c r="T42" s="162" t="e">
        <f t="shared" si="19"/>
        <v>#DIV/0!</v>
      </c>
      <c r="U42" s="153" t="e">
        <f t="shared" si="20"/>
        <v>#DIV/0!</v>
      </c>
      <c r="V42" s="153" t="e">
        <f t="shared" si="21"/>
        <v>#DIV/0!</v>
      </c>
      <c r="W42" s="156" t="e">
        <f t="shared" si="8"/>
        <v>#DIV/0!</v>
      </c>
      <c r="X42" s="299">
        <v>0.08</v>
      </c>
      <c r="Y42" s="92"/>
      <c r="Z42" s="415" t="e">
        <f t="shared" si="13"/>
        <v>#DIV/0!</v>
      </c>
      <c r="AA42" s="416" t="e">
        <f>T42-W42+0.1*(F42+0.8*(G42+L42+M42))</f>
        <v>#DIV/0!</v>
      </c>
      <c r="AB42" s="417" t="e">
        <f t="shared" si="9"/>
        <v>#DIV/0!</v>
      </c>
      <c r="AC42" s="172" t="s">
        <v>71</v>
      </c>
      <c r="AD42" s="260"/>
      <c r="AE42" s="253"/>
      <c r="AF42" s="381" t="s">
        <v>71</v>
      </c>
      <c r="AG42" s="395" t="e">
        <f>(H41+H42+I41+I42)/(12*(D41+D42))*1000</f>
        <v>#DIV/0!</v>
      </c>
      <c r="AH42" s="175" t="s">
        <v>71</v>
      </c>
      <c r="AI42" s="176">
        <f t="shared" si="5"/>
        <v>0</v>
      </c>
      <c r="AJ42" s="173" t="s">
        <v>71</v>
      </c>
      <c r="AK42" s="174" t="s">
        <v>71</v>
      </c>
      <c r="AL42" s="184" t="s">
        <v>71</v>
      </c>
      <c r="AM42" s="215"/>
      <c r="AN42" s="173" t="s">
        <v>71</v>
      </c>
      <c r="AO42" s="173" t="s">
        <v>71</v>
      </c>
      <c r="AP42" s="174" t="s">
        <v>71</v>
      </c>
      <c r="AQ42" s="180" t="s">
        <v>71</v>
      </c>
      <c r="AR42" s="200">
        <f t="shared" si="10"/>
        <v>0</v>
      </c>
      <c r="AS42" s="64">
        <f t="shared" si="22"/>
        <v>0</v>
      </c>
      <c r="AT42" s="63"/>
      <c r="AU42" s="65" t="e">
        <f t="shared" si="7"/>
        <v>#DIV/0!</v>
      </c>
      <c r="AV42" s="444"/>
      <c r="AW42" s="434"/>
      <c r="AX42" s="66"/>
      <c r="AZ42" s="306"/>
      <c r="BA42" s="67"/>
    </row>
    <row r="43" spans="1:53" ht="15.75" customHeight="1" x14ac:dyDescent="0.2">
      <c r="A43" s="85"/>
      <c r="B43" s="536"/>
      <c r="C43" s="286" t="s">
        <v>32</v>
      </c>
      <c r="D43" s="431"/>
      <c r="E43" s="432"/>
      <c r="F43" s="433"/>
      <c r="G43" s="433"/>
      <c r="H43" s="433"/>
      <c r="I43" s="433"/>
      <c r="J43" s="433"/>
      <c r="K43" s="433"/>
      <c r="L43" s="433"/>
      <c r="M43" s="433"/>
      <c r="N43" s="433"/>
      <c r="O43" s="433"/>
      <c r="P43" s="103">
        <f t="shared" si="0"/>
        <v>0</v>
      </c>
      <c r="Q43" s="195">
        <f>P43+P44</f>
        <v>0</v>
      </c>
      <c r="R43" s="428"/>
      <c r="S43" s="132">
        <f>Q43-R43</f>
        <v>0</v>
      </c>
      <c r="T43" s="163" t="e">
        <f t="shared" si="19"/>
        <v>#DIV/0!</v>
      </c>
      <c r="U43" s="154" t="e">
        <f t="shared" si="20"/>
        <v>#DIV/0!</v>
      </c>
      <c r="V43" s="154" t="e">
        <f t="shared" si="21"/>
        <v>#DIV/0!</v>
      </c>
      <c r="W43" s="157" t="e">
        <f t="shared" si="8"/>
        <v>#DIV/0!</v>
      </c>
      <c r="X43" s="298">
        <v>0.04</v>
      </c>
      <c r="Y43" s="91"/>
      <c r="Z43" s="412" t="e">
        <f t="shared" si="13"/>
        <v>#DIV/0!</v>
      </c>
      <c r="AA43" s="413" t="e">
        <f t="shared" si="11"/>
        <v>#DIV/0!</v>
      </c>
      <c r="AB43" s="414" t="e">
        <f t="shared" si="9"/>
        <v>#DIV/0!</v>
      </c>
      <c r="AC43" s="77" t="e">
        <f>(Y43*Z43+Y44*Z44)*0.012</f>
        <v>#DIV/0!</v>
      </c>
      <c r="AD43" s="259"/>
      <c r="AE43" s="252"/>
      <c r="AF43" s="380" t="e">
        <f>AD43+AD44+AE43-AC43</f>
        <v>#DIV/0!</v>
      </c>
      <c r="AG43" s="4" t="e">
        <f>AF43/(12*(Y43+Y44))*1000</f>
        <v>#DIV/0!</v>
      </c>
      <c r="AH43" s="5" t="e">
        <f>AG43/AG44</f>
        <v>#DIV/0!</v>
      </c>
      <c r="AI43" s="268">
        <f t="shared" si="5"/>
        <v>0</v>
      </c>
      <c r="AJ43" s="9" t="e">
        <f>AD43+AD44+AE43-(AI43*Z43+AI44*Z44)*0.012</f>
        <v>#DIV/0!</v>
      </c>
      <c r="AK43" s="4" t="e">
        <f>AJ43/(12*(AI43+AI44))*1000</f>
        <v>#DIV/0!</v>
      </c>
      <c r="AL43" s="183" t="e">
        <f>AK43/AG44</f>
        <v>#DIV/0!</v>
      </c>
      <c r="AM43" s="187"/>
      <c r="AN43" s="186" t="e">
        <f>(AM43+AM44)/(12*(AI43+AI44))*1000</f>
        <v>#DIV/0!</v>
      </c>
      <c r="AO43" s="4" t="e">
        <f>(H43+I43+H44+I44)/(12*(D43+D44))*1000+AK43+AN43</f>
        <v>#DIV/0!</v>
      </c>
      <c r="AP43" s="6" t="e">
        <f>(AK43+AN43)/((H43+I43+H44+I44)*1000)*(D43+D44)*12</f>
        <v>#DIV/0!</v>
      </c>
      <c r="AQ43" s="179" t="e">
        <f>AO43/((H43+I43+H44+I44)*1000)*(D43+D44)*12</f>
        <v>#DIV/0!</v>
      </c>
      <c r="AR43" s="199">
        <f t="shared" si="10"/>
        <v>0</v>
      </c>
      <c r="AS43" s="69">
        <f t="shared" si="22"/>
        <v>0</v>
      </c>
      <c r="AT43" s="68"/>
      <c r="AU43" s="70" t="e">
        <f t="shared" si="7"/>
        <v>#DIV/0!</v>
      </c>
      <c r="AV43" s="443"/>
      <c r="AW43" s="431"/>
      <c r="AX43" s="14" t="e">
        <f>(AR43+AR44+AE43-AV43-AV44)/((AW43+AW44)*12)</f>
        <v>#DIV/0!</v>
      </c>
      <c r="AZ43" s="307"/>
      <c r="BA43" s="38">
        <f>IF(AR43+AR44+AE43-AV43-AV44&lt;0,AR43+AR44+AE43-AV43-AV44,0)</f>
        <v>0</v>
      </c>
    </row>
    <row r="44" spans="1:53" ht="13.5" thickBot="1" x14ac:dyDescent="0.25">
      <c r="A44" s="86"/>
      <c r="B44" s="535"/>
      <c r="C44" s="287" t="s">
        <v>33</v>
      </c>
      <c r="D44" s="434"/>
      <c r="E44" s="435"/>
      <c r="F44" s="436"/>
      <c r="G44" s="436"/>
      <c r="H44" s="436"/>
      <c r="I44" s="436"/>
      <c r="J44" s="436"/>
      <c r="K44" s="436"/>
      <c r="L44" s="436"/>
      <c r="M44" s="436"/>
      <c r="N44" s="436"/>
      <c r="O44" s="436"/>
      <c r="P44" s="102">
        <f t="shared" si="0"/>
        <v>0</v>
      </c>
      <c r="Q44" s="196" t="s">
        <v>71</v>
      </c>
      <c r="R44" s="440" t="s">
        <v>71</v>
      </c>
      <c r="S44" s="150" t="s">
        <v>71</v>
      </c>
      <c r="T44" s="162" t="e">
        <f t="shared" si="19"/>
        <v>#DIV/0!</v>
      </c>
      <c r="U44" s="153" t="e">
        <f t="shared" si="20"/>
        <v>#DIV/0!</v>
      </c>
      <c r="V44" s="153" t="e">
        <f t="shared" si="21"/>
        <v>#DIV/0!</v>
      </c>
      <c r="W44" s="156" t="e">
        <f t="shared" si="8"/>
        <v>#DIV/0!</v>
      </c>
      <c r="X44" s="299">
        <v>0.08</v>
      </c>
      <c r="Y44" s="92"/>
      <c r="Z44" s="415" t="e">
        <f t="shared" si="13"/>
        <v>#DIV/0!</v>
      </c>
      <c r="AA44" s="416" t="e">
        <f>T44-W44+0.1*(F44+0.8*(G44+L44+M44))</f>
        <v>#DIV/0!</v>
      </c>
      <c r="AB44" s="417" t="e">
        <f t="shared" si="9"/>
        <v>#DIV/0!</v>
      </c>
      <c r="AC44" s="172" t="s">
        <v>71</v>
      </c>
      <c r="AD44" s="260"/>
      <c r="AE44" s="253"/>
      <c r="AF44" s="381" t="s">
        <v>71</v>
      </c>
      <c r="AG44" s="395" t="e">
        <f>(H43+H44+I43+I44)/(12*(D43+D44))*1000</f>
        <v>#DIV/0!</v>
      </c>
      <c r="AH44" s="175" t="s">
        <v>71</v>
      </c>
      <c r="AI44" s="176">
        <f t="shared" si="5"/>
        <v>0</v>
      </c>
      <c r="AJ44" s="173" t="s">
        <v>71</v>
      </c>
      <c r="AK44" s="174" t="s">
        <v>71</v>
      </c>
      <c r="AL44" s="184" t="s">
        <v>71</v>
      </c>
      <c r="AM44" s="215"/>
      <c r="AN44" s="173" t="s">
        <v>71</v>
      </c>
      <c r="AO44" s="173" t="s">
        <v>71</v>
      </c>
      <c r="AP44" s="174" t="s">
        <v>71</v>
      </c>
      <c r="AQ44" s="180" t="s">
        <v>71</v>
      </c>
      <c r="AR44" s="200">
        <f t="shared" si="10"/>
        <v>0</v>
      </c>
      <c r="AS44" s="64">
        <f t="shared" si="22"/>
        <v>0</v>
      </c>
      <c r="AT44" s="63"/>
      <c r="AU44" s="65" t="e">
        <f t="shared" si="7"/>
        <v>#DIV/0!</v>
      </c>
      <c r="AV44" s="445"/>
      <c r="AW44" s="434"/>
      <c r="AX44" s="66"/>
      <c r="AZ44" s="306"/>
      <c r="BA44" s="67"/>
    </row>
    <row r="45" spans="1:53" ht="13.5" thickBot="1" x14ac:dyDescent="0.25">
      <c r="A45" s="295"/>
      <c r="B45" s="534"/>
      <c r="C45" s="288" t="s">
        <v>32</v>
      </c>
      <c r="D45" s="437"/>
      <c r="E45" s="438"/>
      <c r="F45" s="439"/>
      <c r="G45" s="439"/>
      <c r="H45" s="439"/>
      <c r="I45" s="439"/>
      <c r="J45" s="439"/>
      <c r="K45" s="439"/>
      <c r="L45" s="439"/>
      <c r="M45" s="439"/>
      <c r="N45" s="439"/>
      <c r="O45" s="439"/>
      <c r="P45" s="104">
        <f t="shared" si="0"/>
        <v>0</v>
      </c>
      <c r="Q45" s="476">
        <f>P45+P46</f>
        <v>0</v>
      </c>
      <c r="R45" s="442"/>
      <c r="S45" s="132">
        <f>Q45-R45</f>
        <v>0</v>
      </c>
      <c r="T45" s="163" t="e">
        <f t="shared" ref="T45" si="24">P45/(12*D45)*1000</f>
        <v>#DIV/0!</v>
      </c>
      <c r="U45" s="154" t="e">
        <f t="shared" ref="U45" si="25">H45/(12*D45)*1000</f>
        <v>#DIV/0!</v>
      </c>
      <c r="V45" s="154" t="e">
        <f t="shared" ref="V45" si="26">I45/(12*D45)*1000</f>
        <v>#DIV/0!</v>
      </c>
      <c r="W45" s="157" t="e">
        <f t="shared" ref="W45" si="27">U45+V45</f>
        <v>#DIV/0!</v>
      </c>
      <c r="X45" s="321">
        <v>0.04</v>
      </c>
      <c r="Y45" s="322"/>
      <c r="Z45" s="421" t="e">
        <f t="shared" si="13"/>
        <v>#DIV/0!</v>
      </c>
      <c r="AA45" s="422" t="e">
        <f t="shared" si="11"/>
        <v>#DIV/0!</v>
      </c>
      <c r="AB45" s="423" t="e">
        <f t="shared" si="9"/>
        <v>#DIV/0!</v>
      </c>
      <c r="AC45" s="323" t="e">
        <f>(Y45*Z45+Y46*Z46)*0.012</f>
        <v>#DIV/0!</v>
      </c>
      <c r="AD45" s="324"/>
      <c r="AE45" s="325"/>
      <c r="AF45" s="383" t="e">
        <f>AD45+AD46+AE45-AC45</f>
        <v>#DIV/0!</v>
      </c>
      <c r="AG45" s="326" t="e">
        <f>AF45/(12*(Y45+Y46))*1000</f>
        <v>#DIV/0!</v>
      </c>
      <c r="AH45" s="477" t="e">
        <f>AG45/AG46</f>
        <v>#DIV/0!</v>
      </c>
      <c r="AI45" s="327">
        <f t="shared" si="5"/>
        <v>0</v>
      </c>
      <c r="AJ45" s="328" t="e">
        <f>AD45+AD46+AE45-(AI45*Z45+AI46*Z46)*0.012</f>
        <v>#DIV/0!</v>
      </c>
      <c r="AK45" s="326" t="e">
        <f>AJ45/(12*(AI45+AI46))*1000</f>
        <v>#DIV/0!</v>
      </c>
      <c r="AL45" s="478" t="e">
        <f>AK45/AG46</f>
        <v>#DIV/0!</v>
      </c>
      <c r="AM45" s="329"/>
      <c r="AN45" s="330" t="e">
        <f>(AM45+AM46)/(12*(AI45+AI46))*1000</f>
        <v>#DIV/0!</v>
      </c>
      <c r="AO45" s="326" t="e">
        <f>(H45+I45+H46+I46)/(12*(D45+D46))*1000+AK45+AN45</f>
        <v>#DIV/0!</v>
      </c>
      <c r="AP45" s="331" t="e">
        <f>(AK45+AN45)/((H45+I45+H46+I46)*1000)*(D45+D46)*12</f>
        <v>#DIV/0!</v>
      </c>
      <c r="AQ45" s="332" t="e">
        <f>AO45/((H45+I45+H46+I46)*1000)*(D45+D46)*12</f>
        <v>#DIV/0!</v>
      </c>
      <c r="AR45" s="333">
        <f t="shared" si="10"/>
        <v>0</v>
      </c>
      <c r="AS45" s="479">
        <f t="shared" si="22"/>
        <v>0</v>
      </c>
      <c r="AT45" s="480"/>
      <c r="AU45" s="481" t="e">
        <f>W45/AT45</f>
        <v>#DIV/0!</v>
      </c>
      <c r="AV45" s="446"/>
      <c r="AW45" s="437"/>
      <c r="AX45" s="482" t="e">
        <f>(AR45+AR46+AE45-AV45-AV46)/((AW45+AW46)*12)</f>
        <v>#DIV/0!</v>
      </c>
      <c r="AZ45" s="308"/>
      <c r="BA45" s="38">
        <f>IF(AR45+AR46+AE45-AV45-AV46&lt;0,AR45+AR46+AE45-AV45-AV46,0)</f>
        <v>0</v>
      </c>
    </row>
    <row r="46" spans="1:53" ht="13.5" thickBot="1" x14ac:dyDescent="0.25">
      <c r="A46" s="86"/>
      <c r="B46" s="535"/>
      <c r="C46" s="287" t="s">
        <v>33</v>
      </c>
      <c r="D46" s="483"/>
      <c r="E46" s="484"/>
      <c r="F46" s="485"/>
      <c r="G46" s="485"/>
      <c r="H46" s="485"/>
      <c r="I46" s="485"/>
      <c r="J46" s="485"/>
      <c r="K46" s="485"/>
      <c r="L46" s="485"/>
      <c r="M46" s="485"/>
      <c r="N46" s="485"/>
      <c r="O46" s="485"/>
      <c r="P46" s="102">
        <f t="shared" si="0"/>
        <v>0</v>
      </c>
      <c r="Q46" s="196" t="s">
        <v>71</v>
      </c>
      <c r="R46" s="440" t="s">
        <v>71</v>
      </c>
      <c r="S46" s="150" t="s">
        <v>71</v>
      </c>
      <c r="T46" s="162" t="e">
        <f t="shared" si="19"/>
        <v>#DIV/0!</v>
      </c>
      <c r="U46" s="153" t="e">
        <f t="shared" si="20"/>
        <v>#DIV/0!</v>
      </c>
      <c r="V46" s="153" t="e">
        <f t="shared" si="21"/>
        <v>#DIV/0!</v>
      </c>
      <c r="W46" s="156" t="e">
        <f t="shared" si="8"/>
        <v>#DIV/0!</v>
      </c>
      <c r="X46" s="299">
        <v>0.08</v>
      </c>
      <c r="Y46" s="92"/>
      <c r="Z46" s="415" t="e">
        <f t="shared" si="13"/>
        <v>#DIV/0!</v>
      </c>
      <c r="AA46" s="416" t="e">
        <f>T46-W46+0.1*(F46+0.8*(G46+L46+M46))</f>
        <v>#DIV/0!</v>
      </c>
      <c r="AB46" s="417" t="e">
        <f t="shared" si="9"/>
        <v>#DIV/0!</v>
      </c>
      <c r="AC46" s="172" t="s">
        <v>71</v>
      </c>
      <c r="AD46" s="260"/>
      <c r="AE46" s="253"/>
      <c r="AF46" s="381" t="s">
        <v>71</v>
      </c>
      <c r="AG46" s="395" t="e">
        <f>(H45+H46+I45+I46)/(12*(D45+D46))*1000</f>
        <v>#DIV/0!</v>
      </c>
      <c r="AH46" s="175" t="s">
        <v>71</v>
      </c>
      <c r="AI46" s="176">
        <f t="shared" si="5"/>
        <v>0</v>
      </c>
      <c r="AJ46" s="173" t="s">
        <v>71</v>
      </c>
      <c r="AK46" s="174" t="s">
        <v>71</v>
      </c>
      <c r="AL46" s="184" t="s">
        <v>71</v>
      </c>
      <c r="AM46" s="215"/>
      <c r="AN46" s="173" t="s">
        <v>71</v>
      </c>
      <c r="AO46" s="173" t="s">
        <v>71</v>
      </c>
      <c r="AP46" s="174" t="s">
        <v>71</v>
      </c>
      <c r="AQ46" s="180" t="s">
        <v>71</v>
      </c>
      <c r="AR46" s="200">
        <f t="shared" si="10"/>
        <v>0</v>
      </c>
      <c r="AS46" s="64">
        <f t="shared" si="22"/>
        <v>0</v>
      </c>
      <c r="AT46" s="63"/>
      <c r="AU46" s="65" t="e">
        <f t="shared" ref="AU46" si="28">W46/AT46</f>
        <v>#DIV/0!</v>
      </c>
      <c r="AV46" s="445"/>
      <c r="AW46" s="434"/>
      <c r="AX46" s="66"/>
      <c r="AZ46" s="306"/>
      <c r="BA46" s="67"/>
    </row>
    <row r="47" spans="1:53" x14ac:dyDescent="0.2">
      <c r="A47" s="85"/>
      <c r="B47" s="536"/>
      <c r="C47" s="286" t="s">
        <v>32</v>
      </c>
      <c r="D47" s="242"/>
      <c r="E47" s="221"/>
      <c r="F47" s="116"/>
      <c r="G47" s="116"/>
      <c r="H47" s="116"/>
      <c r="I47" s="116"/>
      <c r="J47" s="116"/>
      <c r="K47" s="116"/>
      <c r="L47" s="116"/>
      <c r="M47" s="116"/>
      <c r="N47" s="116"/>
      <c r="O47" s="116"/>
      <c r="P47" s="103">
        <f t="shared" si="0"/>
        <v>0</v>
      </c>
      <c r="Q47" s="198">
        <f>P47+P48</f>
        <v>0</v>
      </c>
      <c r="R47" s="455"/>
      <c r="S47" s="143">
        <f>Q47-R47</f>
        <v>0</v>
      </c>
      <c r="T47" s="163" t="e">
        <f t="shared" si="19"/>
        <v>#DIV/0!</v>
      </c>
      <c r="U47" s="154" t="e">
        <f t="shared" si="20"/>
        <v>#DIV/0!</v>
      </c>
      <c r="V47" s="154" t="e">
        <f t="shared" si="21"/>
        <v>#DIV/0!</v>
      </c>
      <c r="W47" s="157" t="e">
        <f t="shared" si="8"/>
        <v>#DIV/0!</v>
      </c>
      <c r="X47" s="456">
        <v>0.04</v>
      </c>
      <c r="Y47" s="457"/>
      <c r="Z47" s="458" t="e">
        <f t="shared" si="13"/>
        <v>#DIV/0!</v>
      </c>
      <c r="AA47" s="459" t="e">
        <f t="shared" si="11"/>
        <v>#DIV/0!</v>
      </c>
      <c r="AB47" s="460" t="e">
        <f t="shared" si="9"/>
        <v>#DIV/0!</v>
      </c>
      <c r="AC47" s="461" t="e">
        <f>(Y47*Z47+Y48*Z48)*0.012</f>
        <v>#DIV/0!</v>
      </c>
      <c r="AD47" s="462"/>
      <c r="AE47" s="463"/>
      <c r="AF47" s="464" t="e">
        <f>AD47+AD48+AE47-AC47</f>
        <v>#DIV/0!</v>
      </c>
      <c r="AG47" s="465" t="e">
        <f>AF47/(12*(Y47+Y48))*1000</f>
        <v>#DIV/0!</v>
      </c>
      <c r="AH47" s="466" t="e">
        <f>AG47/AG48</f>
        <v>#DIV/0!</v>
      </c>
      <c r="AI47" s="467">
        <f t="shared" si="5"/>
        <v>0</v>
      </c>
      <c r="AJ47" s="468" t="e">
        <f>AD47+AD48+AE47-(AI47*Z47+AI48*Z48)*0.012</f>
        <v>#DIV/0!</v>
      </c>
      <c r="AK47" s="465" t="e">
        <f>AJ47/(12*(AI47+AI48))*1000</f>
        <v>#DIV/0!</v>
      </c>
      <c r="AL47" s="469" t="e">
        <f>AK47/AG48</f>
        <v>#DIV/0!</v>
      </c>
      <c r="AM47" s="470"/>
      <c r="AN47" s="471" t="e">
        <f>(AM47+AM48)/(12*(AI47+AI48))*1000</f>
        <v>#DIV/0!</v>
      </c>
      <c r="AO47" s="465" t="e">
        <f>(H47+I47+H48+I48)/(12*(D47+D48))*1000+AK47+AN47</f>
        <v>#DIV/0!</v>
      </c>
      <c r="AP47" s="472" t="e">
        <f>(AK47+AN47)/((H47+I47+H48+I48)*1000)*(D47+D48)*12</f>
        <v>#DIV/0!</v>
      </c>
      <c r="AQ47" s="473" t="e">
        <f>AO47/((H47+I47+H48+I48)*1000)*(D47+D48)*12</f>
        <v>#DIV/0!</v>
      </c>
      <c r="AR47" s="474">
        <f t="shared" si="10"/>
        <v>0</v>
      </c>
      <c r="AS47" s="69">
        <f t="shared" si="22"/>
        <v>0</v>
      </c>
      <c r="AT47" s="68"/>
      <c r="AU47" s="70" t="e">
        <f t="shared" ref="AU47:AU71" si="29">W47/AT47</f>
        <v>#DIV/0!</v>
      </c>
      <c r="AV47" s="475"/>
      <c r="AW47" s="242"/>
      <c r="AX47" s="390" t="e">
        <f>(AR47+AR48+AE47-AV47-AV48)/((AW47+AW48)*12)</f>
        <v>#DIV/0!</v>
      </c>
      <c r="AZ47" s="307"/>
      <c r="BA47" s="38">
        <f>IF(AR47+AR48+AE47-AV47-AV48&lt;0,AR47+AR48+AE47-AV47-AV48,0)</f>
        <v>0</v>
      </c>
    </row>
    <row r="48" spans="1:53" ht="13.5" thickBot="1" x14ac:dyDescent="0.25">
      <c r="A48" s="86"/>
      <c r="B48" s="535"/>
      <c r="C48" s="287" t="s">
        <v>33</v>
      </c>
      <c r="D48" s="124"/>
      <c r="E48" s="220"/>
      <c r="F48" s="115"/>
      <c r="G48" s="115"/>
      <c r="H48" s="115"/>
      <c r="I48" s="115"/>
      <c r="J48" s="115"/>
      <c r="K48" s="115"/>
      <c r="L48" s="115"/>
      <c r="M48" s="115"/>
      <c r="N48" s="115"/>
      <c r="O48" s="115"/>
      <c r="P48" s="102">
        <f t="shared" si="0"/>
        <v>0</v>
      </c>
      <c r="Q48" s="196" t="s">
        <v>71</v>
      </c>
      <c r="R48" s="230" t="s">
        <v>71</v>
      </c>
      <c r="S48" s="150" t="s">
        <v>71</v>
      </c>
      <c r="T48" s="162" t="e">
        <f t="shared" si="19"/>
        <v>#DIV/0!</v>
      </c>
      <c r="U48" s="153" t="e">
        <f t="shared" si="20"/>
        <v>#DIV/0!</v>
      </c>
      <c r="V48" s="153" t="e">
        <f t="shared" si="21"/>
        <v>#DIV/0!</v>
      </c>
      <c r="W48" s="156" t="e">
        <f t="shared" si="8"/>
        <v>#DIV/0!</v>
      </c>
      <c r="X48" s="299">
        <v>0.08</v>
      </c>
      <c r="Y48" s="92"/>
      <c r="Z48" s="415" t="e">
        <f t="shared" si="13"/>
        <v>#DIV/0!</v>
      </c>
      <c r="AA48" s="416" t="e">
        <f>T48-W48+0.1*(F48+0.8*(G48+L48+M48))</f>
        <v>#DIV/0!</v>
      </c>
      <c r="AB48" s="417" t="e">
        <f t="shared" si="9"/>
        <v>#DIV/0!</v>
      </c>
      <c r="AC48" s="172" t="s">
        <v>71</v>
      </c>
      <c r="AD48" s="260"/>
      <c r="AE48" s="253"/>
      <c r="AF48" s="381" t="s">
        <v>71</v>
      </c>
      <c r="AG48" s="395" t="e">
        <f>(H47+H48+I47+I48)/(12*(D47+D48))*1000</f>
        <v>#DIV/0!</v>
      </c>
      <c r="AH48" s="175" t="s">
        <v>71</v>
      </c>
      <c r="AI48" s="176">
        <f t="shared" si="5"/>
        <v>0</v>
      </c>
      <c r="AJ48" s="173" t="s">
        <v>71</v>
      </c>
      <c r="AK48" s="174" t="s">
        <v>71</v>
      </c>
      <c r="AL48" s="213" t="s">
        <v>71</v>
      </c>
      <c r="AM48" s="215"/>
      <c r="AN48" s="173" t="s">
        <v>71</v>
      </c>
      <c r="AO48" s="173" t="s">
        <v>71</v>
      </c>
      <c r="AP48" s="174" t="s">
        <v>71</v>
      </c>
      <c r="AQ48" s="180" t="s">
        <v>71</v>
      </c>
      <c r="AR48" s="200">
        <f t="shared" si="10"/>
        <v>0</v>
      </c>
      <c r="AS48" s="64">
        <f t="shared" si="22"/>
        <v>0</v>
      </c>
      <c r="AT48" s="63"/>
      <c r="AU48" s="65" t="e">
        <f t="shared" si="29"/>
        <v>#DIV/0!</v>
      </c>
      <c r="AV48" s="263"/>
      <c r="AW48" s="124"/>
      <c r="AX48" s="66"/>
      <c r="AZ48" s="306"/>
      <c r="BA48" s="67"/>
    </row>
    <row r="49" spans="1:53" x14ac:dyDescent="0.2">
      <c r="A49" s="275"/>
      <c r="B49" s="537"/>
      <c r="C49" s="290" t="s">
        <v>32</v>
      </c>
      <c r="D49" s="236"/>
      <c r="E49" s="219"/>
      <c r="F49" s="114"/>
      <c r="G49" s="114"/>
      <c r="H49" s="114"/>
      <c r="I49" s="114"/>
      <c r="J49" s="114"/>
      <c r="K49" s="114"/>
      <c r="L49" s="114"/>
      <c r="M49" s="114"/>
      <c r="N49" s="114"/>
      <c r="O49" s="114"/>
      <c r="P49" s="101">
        <f t="shared" si="0"/>
        <v>0</v>
      </c>
      <c r="Q49" s="197">
        <f>P49+P50</f>
        <v>0</v>
      </c>
      <c r="R49" s="334"/>
      <c r="S49" s="132">
        <f>Q49-R49</f>
        <v>0</v>
      </c>
      <c r="T49" s="164" t="e">
        <f t="shared" si="19"/>
        <v>#DIV/0!</v>
      </c>
      <c r="U49" s="155" t="e">
        <f t="shared" si="20"/>
        <v>#DIV/0!</v>
      </c>
      <c r="V49" s="155" t="e">
        <f t="shared" si="21"/>
        <v>#DIV/0!</v>
      </c>
      <c r="W49" s="158" t="e">
        <f t="shared" si="8"/>
        <v>#DIV/0!</v>
      </c>
      <c r="X49" s="298">
        <v>0.04</v>
      </c>
      <c r="Y49" s="91"/>
      <c r="Z49" s="412" t="e">
        <f t="shared" si="13"/>
        <v>#DIV/0!</v>
      </c>
      <c r="AA49" s="413" t="e">
        <f t="shared" si="11"/>
        <v>#DIV/0!</v>
      </c>
      <c r="AB49" s="414" t="e">
        <f t="shared" si="9"/>
        <v>#DIV/0!</v>
      </c>
      <c r="AC49" s="77" t="e">
        <f>(Y49*Z49+Y50*Z50)*0.012</f>
        <v>#DIV/0!</v>
      </c>
      <c r="AD49" s="259"/>
      <c r="AE49" s="452"/>
      <c r="AF49" s="380" t="e">
        <f>AD49+AD50+AE49-AC49</f>
        <v>#DIV/0!</v>
      </c>
      <c r="AG49" s="4" t="e">
        <f>AF49/(12*(Y49+Y50))*1000</f>
        <v>#DIV/0!</v>
      </c>
      <c r="AH49" s="5" t="e">
        <f>AG49/AG50</f>
        <v>#DIV/0!</v>
      </c>
      <c r="AI49" s="268">
        <f t="shared" si="5"/>
        <v>0</v>
      </c>
      <c r="AJ49" s="9" t="e">
        <f>AD49+AD50+AE49-(AI49*Z49+AI50*Z50)*0.012</f>
        <v>#DIV/0!</v>
      </c>
      <c r="AK49" s="4" t="e">
        <f>AJ49/(12*(AI49+AI50))*1000</f>
        <v>#DIV/0!</v>
      </c>
      <c r="AL49" s="183" t="e">
        <f>AK49/AG50</f>
        <v>#DIV/0!</v>
      </c>
      <c r="AM49" s="187"/>
      <c r="AN49" s="186" t="e">
        <f>(AM49+AM50)/(12*(AI49+AI50))*1000</f>
        <v>#DIV/0!</v>
      </c>
      <c r="AO49" s="4" t="e">
        <f>(H49+I49+H50+I50)/(12*(D49+D50))*1000+AK49+AN49</f>
        <v>#DIV/0!</v>
      </c>
      <c r="AP49" s="6" t="e">
        <f>(AK49+AN49)/((H49+I49+H50+I50)*1000)*(D49+D50)*12</f>
        <v>#DIV/0!</v>
      </c>
      <c r="AQ49" s="179" t="e">
        <f>AO49/((H49+I49+H50+I50)*1000)*(D49+D50)*12</f>
        <v>#DIV/0!</v>
      </c>
      <c r="AR49" s="199">
        <f t="shared" si="10"/>
        <v>0</v>
      </c>
      <c r="AS49" s="16">
        <f t="shared" si="22"/>
        <v>0</v>
      </c>
      <c r="AT49" s="3"/>
      <c r="AU49" s="17" t="e">
        <f t="shared" si="29"/>
        <v>#DIV/0!</v>
      </c>
      <c r="AV49" s="264"/>
      <c r="AW49" s="236"/>
      <c r="AX49" s="14" t="e">
        <f>(AR49+AR50+AE49-AV49-AV50)/((AW49+AW50)*12)</f>
        <v>#DIV/0!</v>
      </c>
      <c r="AZ49" s="305"/>
      <c r="BA49" s="38">
        <f>IF(AR49+AR50+AE49-AV49-AV50&lt;0,AR49+AR50+AE49-AV49-AV50,0)</f>
        <v>0</v>
      </c>
    </row>
    <row r="50" spans="1:53" ht="13.5" thickBot="1" x14ac:dyDescent="0.25">
      <c r="A50" s="86"/>
      <c r="B50" s="535"/>
      <c r="C50" s="287" t="s">
        <v>33</v>
      </c>
      <c r="D50" s="124"/>
      <c r="E50" s="220"/>
      <c r="F50" s="115"/>
      <c r="G50" s="115"/>
      <c r="H50" s="115"/>
      <c r="I50" s="115"/>
      <c r="J50" s="115"/>
      <c r="K50" s="115"/>
      <c r="L50" s="115"/>
      <c r="M50" s="115"/>
      <c r="N50" s="115"/>
      <c r="O50" s="115"/>
      <c r="P50" s="102">
        <f t="shared" si="0"/>
        <v>0</v>
      </c>
      <c r="Q50" s="196" t="s">
        <v>71</v>
      </c>
      <c r="R50" s="230" t="s">
        <v>71</v>
      </c>
      <c r="S50" s="150" t="s">
        <v>71</v>
      </c>
      <c r="T50" s="162" t="e">
        <f t="shared" si="19"/>
        <v>#DIV/0!</v>
      </c>
      <c r="U50" s="153" t="e">
        <f t="shared" si="20"/>
        <v>#DIV/0!</v>
      </c>
      <c r="V50" s="153" t="e">
        <f t="shared" si="21"/>
        <v>#DIV/0!</v>
      </c>
      <c r="W50" s="156" t="e">
        <f t="shared" si="8"/>
        <v>#DIV/0!</v>
      </c>
      <c r="X50" s="299">
        <v>0.08</v>
      </c>
      <c r="Y50" s="92"/>
      <c r="Z50" s="415" t="e">
        <f t="shared" si="13"/>
        <v>#DIV/0!</v>
      </c>
      <c r="AA50" s="416" t="e">
        <f>T50-W50+0.1*(F50+0.8*(G50+L50+M50))</f>
        <v>#DIV/0!</v>
      </c>
      <c r="AB50" s="417" t="e">
        <f t="shared" si="9"/>
        <v>#DIV/0!</v>
      </c>
      <c r="AC50" s="172" t="s">
        <v>71</v>
      </c>
      <c r="AD50" s="260"/>
      <c r="AE50" s="253"/>
      <c r="AF50" s="381" t="s">
        <v>71</v>
      </c>
      <c r="AG50" s="395" t="e">
        <f>(H49+H50+I49+I50)/(12*(D49+D50))*1000</f>
        <v>#DIV/0!</v>
      </c>
      <c r="AH50" s="175" t="s">
        <v>71</v>
      </c>
      <c r="AI50" s="176">
        <f t="shared" si="5"/>
        <v>0</v>
      </c>
      <c r="AJ50" s="173" t="s">
        <v>71</v>
      </c>
      <c r="AK50" s="174" t="s">
        <v>71</v>
      </c>
      <c r="AL50" s="213" t="s">
        <v>71</v>
      </c>
      <c r="AM50" s="215"/>
      <c r="AN50" s="173" t="s">
        <v>71</v>
      </c>
      <c r="AO50" s="173" t="s">
        <v>71</v>
      </c>
      <c r="AP50" s="174" t="s">
        <v>71</v>
      </c>
      <c r="AQ50" s="180" t="s">
        <v>71</v>
      </c>
      <c r="AR50" s="200">
        <f t="shared" si="10"/>
        <v>0</v>
      </c>
      <c r="AS50" s="64">
        <f t="shared" si="22"/>
        <v>0</v>
      </c>
      <c r="AT50" s="63"/>
      <c r="AU50" s="65" t="e">
        <f t="shared" si="29"/>
        <v>#DIV/0!</v>
      </c>
      <c r="AV50" s="263"/>
      <c r="AW50" s="124"/>
      <c r="AX50" s="66"/>
      <c r="AZ50" s="306"/>
      <c r="BA50" s="67"/>
    </row>
    <row r="51" spans="1:53" x14ac:dyDescent="0.2">
      <c r="A51" s="275"/>
      <c r="B51" s="537"/>
      <c r="C51" s="290" t="s">
        <v>32</v>
      </c>
      <c r="D51" s="236"/>
      <c r="E51" s="219"/>
      <c r="F51" s="114"/>
      <c r="G51" s="114"/>
      <c r="H51" s="114"/>
      <c r="I51" s="114"/>
      <c r="J51" s="114"/>
      <c r="K51" s="114"/>
      <c r="L51" s="114"/>
      <c r="M51" s="114"/>
      <c r="N51" s="114"/>
      <c r="O51" s="114"/>
      <c r="P51" s="101">
        <f t="shared" si="0"/>
        <v>0</v>
      </c>
      <c r="Q51" s="197">
        <f>P51+P52</f>
        <v>0</v>
      </c>
      <c r="R51" s="334"/>
      <c r="S51" s="132">
        <f>Q51-R51</f>
        <v>0</v>
      </c>
      <c r="T51" s="164" t="e">
        <f t="shared" si="19"/>
        <v>#DIV/0!</v>
      </c>
      <c r="U51" s="155" t="e">
        <f t="shared" si="20"/>
        <v>#DIV/0!</v>
      </c>
      <c r="V51" s="155" t="e">
        <f t="shared" si="21"/>
        <v>#DIV/0!</v>
      </c>
      <c r="W51" s="158" t="e">
        <f t="shared" si="8"/>
        <v>#DIV/0!</v>
      </c>
      <c r="X51" s="298">
        <v>0.04</v>
      </c>
      <c r="Y51" s="91"/>
      <c r="Z51" s="412" t="e">
        <f t="shared" si="13"/>
        <v>#DIV/0!</v>
      </c>
      <c r="AA51" s="413" t="e">
        <f t="shared" si="11"/>
        <v>#DIV/0!</v>
      </c>
      <c r="AB51" s="414" t="e">
        <f t="shared" si="9"/>
        <v>#DIV/0!</v>
      </c>
      <c r="AC51" s="77" t="e">
        <f>(Y51*Z51+Y52*Z52)*0.012</f>
        <v>#DIV/0!</v>
      </c>
      <c r="AD51" s="259"/>
      <c r="AE51" s="252"/>
      <c r="AF51" s="380" t="e">
        <f>AD51+AD52+AE51-AC51</f>
        <v>#DIV/0!</v>
      </c>
      <c r="AG51" s="4" t="e">
        <f>AF51/(12*(Y51+Y52))*1000</f>
        <v>#DIV/0!</v>
      </c>
      <c r="AH51" s="5" t="e">
        <f>AG51/AG52</f>
        <v>#DIV/0!</v>
      </c>
      <c r="AI51" s="268">
        <f t="shared" si="5"/>
        <v>0</v>
      </c>
      <c r="AJ51" s="9" t="e">
        <f>AD51+AD52+AE51-(AI51*Z51+AI52*Z52)*0.012</f>
        <v>#DIV/0!</v>
      </c>
      <c r="AK51" s="4" t="e">
        <f>AJ51/(12*(AI51+AI52))*1000</f>
        <v>#DIV/0!</v>
      </c>
      <c r="AL51" s="183" t="e">
        <f>AK51/AG52</f>
        <v>#DIV/0!</v>
      </c>
      <c r="AM51" s="187"/>
      <c r="AN51" s="186" t="e">
        <f>(AM51+AM52)/(12*(AI51+AI52))*1000</f>
        <v>#DIV/0!</v>
      </c>
      <c r="AO51" s="4" t="e">
        <f>(H51+I51+H52+I52)/(12*(D51+D52))*1000+AK51+AN51</f>
        <v>#DIV/0!</v>
      </c>
      <c r="AP51" s="6" t="e">
        <f>(AK51+AN51)/((H51+I51+H52+I52)*1000)*(D51+D52)*12</f>
        <v>#DIV/0!</v>
      </c>
      <c r="AQ51" s="179" t="e">
        <f>AO51/((H51+I51+H52+I52)*1000)*(D51+D52)*12</f>
        <v>#DIV/0!</v>
      </c>
      <c r="AR51" s="199">
        <f t="shared" si="10"/>
        <v>0</v>
      </c>
      <c r="AS51" s="16">
        <f t="shared" si="22"/>
        <v>0</v>
      </c>
      <c r="AT51" s="3"/>
      <c r="AU51" s="17" t="e">
        <f t="shared" si="29"/>
        <v>#DIV/0!</v>
      </c>
      <c r="AV51" s="264"/>
      <c r="AW51" s="236"/>
      <c r="AX51" s="14" t="e">
        <f>(AR51+AR52+AE51-AV51-AV52)/((AW51+AW52)*12)</f>
        <v>#DIV/0!</v>
      </c>
      <c r="AZ51" s="305"/>
      <c r="BA51" s="38">
        <f>IF(AR51+AR52+AE51-AV51-AV52&lt;0,AR51+AR52+AE51-AV51-AV52,0)</f>
        <v>0</v>
      </c>
    </row>
    <row r="52" spans="1:53" ht="13.5" thickBot="1" x14ac:dyDescent="0.25">
      <c r="A52" s="86"/>
      <c r="B52" s="535"/>
      <c r="C52" s="287" t="s">
        <v>33</v>
      </c>
      <c r="D52" s="124"/>
      <c r="E52" s="220"/>
      <c r="F52" s="115"/>
      <c r="G52" s="115"/>
      <c r="H52" s="115"/>
      <c r="I52" s="115"/>
      <c r="J52" s="115"/>
      <c r="K52" s="115"/>
      <c r="L52" s="115"/>
      <c r="M52" s="115"/>
      <c r="N52" s="115"/>
      <c r="O52" s="115"/>
      <c r="P52" s="102">
        <f t="shared" si="0"/>
        <v>0</v>
      </c>
      <c r="Q52" s="196" t="s">
        <v>71</v>
      </c>
      <c r="R52" s="230"/>
      <c r="S52" s="150" t="s">
        <v>71</v>
      </c>
      <c r="T52" s="162" t="e">
        <f t="shared" si="19"/>
        <v>#DIV/0!</v>
      </c>
      <c r="U52" s="153" t="e">
        <f t="shared" si="20"/>
        <v>#DIV/0!</v>
      </c>
      <c r="V52" s="153" t="e">
        <f t="shared" si="21"/>
        <v>#DIV/0!</v>
      </c>
      <c r="W52" s="156" t="e">
        <f t="shared" si="8"/>
        <v>#DIV/0!</v>
      </c>
      <c r="X52" s="299">
        <v>0.08</v>
      </c>
      <c r="Y52" s="92"/>
      <c r="Z52" s="415" t="e">
        <f t="shared" si="13"/>
        <v>#DIV/0!</v>
      </c>
      <c r="AA52" s="416" t="e">
        <f>T52-W52+0.1*(F52+0.8*(G52+L52+M52))</f>
        <v>#DIV/0!</v>
      </c>
      <c r="AB52" s="417" t="e">
        <f t="shared" si="9"/>
        <v>#DIV/0!</v>
      </c>
      <c r="AC52" s="172" t="s">
        <v>71</v>
      </c>
      <c r="AD52" s="260"/>
      <c r="AE52" s="253"/>
      <c r="AF52" s="381" t="s">
        <v>71</v>
      </c>
      <c r="AG52" s="395" t="e">
        <f>(H51+H52+I51+I52)/(12*(D51+D52))*1000</f>
        <v>#DIV/0!</v>
      </c>
      <c r="AH52" s="175" t="s">
        <v>71</v>
      </c>
      <c r="AI52" s="176">
        <f t="shared" si="5"/>
        <v>0</v>
      </c>
      <c r="AJ52" s="173" t="s">
        <v>71</v>
      </c>
      <c r="AK52" s="174" t="s">
        <v>71</v>
      </c>
      <c r="AL52" s="184" t="s">
        <v>71</v>
      </c>
      <c r="AM52" s="215"/>
      <c r="AN52" s="173" t="s">
        <v>71</v>
      </c>
      <c r="AO52" s="173" t="s">
        <v>71</v>
      </c>
      <c r="AP52" s="174" t="s">
        <v>71</v>
      </c>
      <c r="AQ52" s="180" t="s">
        <v>71</v>
      </c>
      <c r="AR52" s="200">
        <f t="shared" si="10"/>
        <v>0</v>
      </c>
      <c r="AS52" s="64">
        <f t="shared" si="22"/>
        <v>0</v>
      </c>
      <c r="AT52" s="63"/>
      <c r="AU52" s="65" t="e">
        <f t="shared" si="29"/>
        <v>#DIV/0!</v>
      </c>
      <c r="AV52" s="263"/>
      <c r="AW52" s="124"/>
      <c r="AX52" s="66"/>
      <c r="AZ52" s="306"/>
      <c r="BA52" s="67"/>
    </row>
    <row r="53" spans="1:53" x14ac:dyDescent="0.2">
      <c r="A53" s="275"/>
      <c r="B53" s="537"/>
      <c r="C53" s="290" t="s">
        <v>32</v>
      </c>
      <c r="D53" s="236"/>
      <c r="E53" s="219"/>
      <c r="F53" s="114"/>
      <c r="G53" s="114"/>
      <c r="H53" s="114"/>
      <c r="I53" s="114"/>
      <c r="J53" s="114"/>
      <c r="K53" s="114"/>
      <c r="L53" s="114"/>
      <c r="M53" s="114"/>
      <c r="N53" s="114"/>
      <c r="O53" s="114"/>
      <c r="P53" s="101">
        <f t="shared" si="0"/>
        <v>0</v>
      </c>
      <c r="Q53" s="197">
        <f>P53+P54</f>
        <v>0</v>
      </c>
      <c r="R53" s="334"/>
      <c r="S53" s="132">
        <f>Q53-R53</f>
        <v>0</v>
      </c>
      <c r="T53" s="164" t="e">
        <f t="shared" si="19"/>
        <v>#DIV/0!</v>
      </c>
      <c r="U53" s="155" t="e">
        <f t="shared" si="20"/>
        <v>#DIV/0!</v>
      </c>
      <c r="V53" s="155" t="e">
        <f t="shared" si="21"/>
        <v>#DIV/0!</v>
      </c>
      <c r="W53" s="158" t="e">
        <f t="shared" si="8"/>
        <v>#DIV/0!</v>
      </c>
      <c r="X53" s="298">
        <v>0.04</v>
      </c>
      <c r="Y53" s="91"/>
      <c r="Z53" s="412" t="e">
        <f t="shared" si="13"/>
        <v>#DIV/0!</v>
      </c>
      <c r="AA53" s="413" t="e">
        <f t="shared" si="11"/>
        <v>#DIV/0!</v>
      </c>
      <c r="AB53" s="414" t="e">
        <f t="shared" si="9"/>
        <v>#DIV/0!</v>
      </c>
      <c r="AC53" s="77" t="e">
        <f>(Y53*Z53+Y54*Z54)*0.012</f>
        <v>#DIV/0!</v>
      </c>
      <c r="AD53" s="259"/>
      <c r="AE53" s="252"/>
      <c r="AF53" s="380" t="e">
        <f>AD53+AD54+AE53-AC53</f>
        <v>#DIV/0!</v>
      </c>
      <c r="AG53" s="4" t="e">
        <f>AF53/(12*(Y53+Y54))*1000</f>
        <v>#DIV/0!</v>
      </c>
      <c r="AH53" s="5" t="e">
        <f>AG53/AG54</f>
        <v>#DIV/0!</v>
      </c>
      <c r="AI53" s="268">
        <f t="shared" si="5"/>
        <v>0</v>
      </c>
      <c r="AJ53" s="9" t="e">
        <f>AD53+AD54+AE53-(AI53*Z53+AI54*Z54)*0.012</f>
        <v>#DIV/0!</v>
      </c>
      <c r="AK53" s="4" t="e">
        <f>AJ53/(12*(AI53+AI54))*1000</f>
        <v>#DIV/0!</v>
      </c>
      <c r="AL53" s="183" t="e">
        <f>AK53/AG54</f>
        <v>#DIV/0!</v>
      </c>
      <c r="AM53" s="187"/>
      <c r="AN53" s="186" t="e">
        <f>(AM53+AM54)/(12*(AI53+AI54))*1000</f>
        <v>#DIV/0!</v>
      </c>
      <c r="AO53" s="4" t="e">
        <f>(H53+I53+H54+I54)/(12*(D53+D54))*1000+AK53+AN53</f>
        <v>#DIV/0!</v>
      </c>
      <c r="AP53" s="6" t="e">
        <f>(AK53+AN53)/((H53+I53+H54+I54)*1000)*(D53+D54)*12</f>
        <v>#DIV/0!</v>
      </c>
      <c r="AQ53" s="179" t="e">
        <f>AO53/((H53+I53+H54+I54)*1000)*(D53+D54)*12</f>
        <v>#DIV/0!</v>
      </c>
      <c r="AR53" s="199">
        <f t="shared" si="10"/>
        <v>0</v>
      </c>
      <c r="AS53" s="16">
        <f t="shared" si="22"/>
        <v>0</v>
      </c>
      <c r="AT53" s="3"/>
      <c r="AU53" s="17" t="e">
        <f t="shared" si="29"/>
        <v>#DIV/0!</v>
      </c>
      <c r="AV53" s="264"/>
      <c r="AW53" s="236"/>
      <c r="AX53" s="14" t="e">
        <f>(AR53+AR54+AE53-AV53-AV54)/((AW53+AW54)*12)</f>
        <v>#DIV/0!</v>
      </c>
      <c r="AZ53" s="305"/>
      <c r="BA53" s="38">
        <f>IF(AR53+AR54+AE53-AV53-AV54&lt;0,AR53+AR54+AE53-AV53-AV54,0)</f>
        <v>0</v>
      </c>
    </row>
    <row r="54" spans="1:53" ht="13.5" thickBot="1" x14ac:dyDescent="0.25">
      <c r="A54" s="86"/>
      <c r="B54" s="535"/>
      <c r="C54" s="287" t="s">
        <v>33</v>
      </c>
      <c r="D54" s="124"/>
      <c r="E54" s="220"/>
      <c r="F54" s="115"/>
      <c r="G54" s="115"/>
      <c r="H54" s="115"/>
      <c r="I54" s="115"/>
      <c r="J54" s="115"/>
      <c r="K54" s="115"/>
      <c r="L54" s="115"/>
      <c r="M54" s="115"/>
      <c r="N54" s="115"/>
      <c r="O54" s="115"/>
      <c r="P54" s="102">
        <f t="shared" si="0"/>
        <v>0</v>
      </c>
      <c r="Q54" s="196" t="s">
        <v>71</v>
      </c>
      <c r="R54" s="230" t="s">
        <v>71</v>
      </c>
      <c r="S54" s="150" t="s">
        <v>71</v>
      </c>
      <c r="T54" s="162" t="e">
        <f t="shared" si="19"/>
        <v>#DIV/0!</v>
      </c>
      <c r="U54" s="153" t="e">
        <f t="shared" si="20"/>
        <v>#DIV/0!</v>
      </c>
      <c r="V54" s="153" t="e">
        <f t="shared" si="21"/>
        <v>#DIV/0!</v>
      </c>
      <c r="W54" s="156" t="e">
        <f t="shared" si="8"/>
        <v>#DIV/0!</v>
      </c>
      <c r="X54" s="299">
        <v>0.08</v>
      </c>
      <c r="Y54" s="92"/>
      <c r="Z54" s="415" t="e">
        <f t="shared" si="13"/>
        <v>#DIV/0!</v>
      </c>
      <c r="AA54" s="416" t="e">
        <f>T54-W54+0.1*(F54+0.8*(G54+L54+M54))</f>
        <v>#DIV/0!</v>
      </c>
      <c r="AB54" s="417" t="e">
        <f t="shared" si="9"/>
        <v>#DIV/0!</v>
      </c>
      <c r="AC54" s="172" t="s">
        <v>71</v>
      </c>
      <c r="AD54" s="260"/>
      <c r="AE54" s="253"/>
      <c r="AF54" s="381" t="s">
        <v>71</v>
      </c>
      <c r="AG54" s="395" t="e">
        <f>(H53+H54+I53+I54)/(12*(D53+D54))*1000</f>
        <v>#DIV/0!</v>
      </c>
      <c r="AH54" s="175" t="s">
        <v>71</v>
      </c>
      <c r="AI54" s="176">
        <f t="shared" si="5"/>
        <v>0</v>
      </c>
      <c r="AJ54" s="173" t="s">
        <v>71</v>
      </c>
      <c r="AK54" s="174" t="s">
        <v>71</v>
      </c>
      <c r="AL54" s="184" t="s">
        <v>71</v>
      </c>
      <c r="AM54" s="215"/>
      <c r="AN54" s="173" t="s">
        <v>71</v>
      </c>
      <c r="AO54" s="173" t="s">
        <v>71</v>
      </c>
      <c r="AP54" s="174" t="s">
        <v>71</v>
      </c>
      <c r="AQ54" s="180" t="s">
        <v>71</v>
      </c>
      <c r="AR54" s="200">
        <f t="shared" si="10"/>
        <v>0</v>
      </c>
      <c r="AS54" s="64">
        <f t="shared" si="22"/>
        <v>0</v>
      </c>
      <c r="AT54" s="63"/>
      <c r="AU54" s="65" t="e">
        <f t="shared" si="29"/>
        <v>#DIV/0!</v>
      </c>
      <c r="AV54" s="263"/>
      <c r="AW54" s="124"/>
      <c r="AX54" s="66"/>
      <c r="AZ54" s="306"/>
      <c r="BA54" s="67"/>
    </row>
    <row r="55" spans="1:53" x14ac:dyDescent="0.2">
      <c r="A55" s="275"/>
      <c r="B55" s="537"/>
      <c r="C55" s="290" t="s">
        <v>32</v>
      </c>
      <c r="D55" s="236"/>
      <c r="E55" s="219"/>
      <c r="F55" s="114"/>
      <c r="G55" s="114"/>
      <c r="H55" s="114"/>
      <c r="I55" s="114"/>
      <c r="J55" s="114"/>
      <c r="K55" s="114"/>
      <c r="L55" s="114"/>
      <c r="M55" s="114"/>
      <c r="N55" s="114"/>
      <c r="O55" s="114"/>
      <c r="P55" s="101">
        <f t="shared" si="0"/>
        <v>0</v>
      </c>
      <c r="Q55" s="197">
        <f>P55+P56</f>
        <v>0</v>
      </c>
      <c r="R55" s="334"/>
      <c r="S55" s="132">
        <f>Q55-R55</f>
        <v>0</v>
      </c>
      <c r="T55" s="164" t="e">
        <f t="shared" si="19"/>
        <v>#DIV/0!</v>
      </c>
      <c r="U55" s="155" t="e">
        <f t="shared" si="20"/>
        <v>#DIV/0!</v>
      </c>
      <c r="V55" s="155" t="e">
        <f t="shared" si="21"/>
        <v>#DIV/0!</v>
      </c>
      <c r="W55" s="158" t="e">
        <f t="shared" si="8"/>
        <v>#DIV/0!</v>
      </c>
      <c r="X55" s="298">
        <v>0.04</v>
      </c>
      <c r="Y55" s="91"/>
      <c r="Z55" s="412" t="e">
        <f t="shared" si="13"/>
        <v>#DIV/0!</v>
      </c>
      <c r="AA55" s="413" t="e">
        <f t="shared" si="11"/>
        <v>#DIV/0!</v>
      </c>
      <c r="AB55" s="414" t="e">
        <f t="shared" si="9"/>
        <v>#DIV/0!</v>
      </c>
      <c r="AC55" s="77" t="e">
        <f>(Y55*Z55+Y56*Z56)*0.012</f>
        <v>#DIV/0!</v>
      </c>
      <c r="AD55" s="259"/>
      <c r="AE55" s="252"/>
      <c r="AF55" s="380" t="e">
        <f>AD55+AD56+AE55-AC55</f>
        <v>#DIV/0!</v>
      </c>
      <c r="AG55" s="4" t="e">
        <f>AF55/(12*(Y55+Y56))*1000</f>
        <v>#DIV/0!</v>
      </c>
      <c r="AH55" s="5" t="e">
        <f>AG55/AG56</f>
        <v>#DIV/0!</v>
      </c>
      <c r="AI55" s="268">
        <f t="shared" si="5"/>
        <v>0</v>
      </c>
      <c r="AJ55" s="9" t="e">
        <f>AD55+AD56+AE55-(AI55*Z55+AI56*Z56)*0.012</f>
        <v>#DIV/0!</v>
      </c>
      <c r="AK55" s="4" t="e">
        <f>AJ55/(12*(AI55+AI56))*1000</f>
        <v>#DIV/0!</v>
      </c>
      <c r="AL55" s="183" t="e">
        <f>AK55/AG56</f>
        <v>#DIV/0!</v>
      </c>
      <c r="AM55" s="187"/>
      <c r="AN55" s="186" t="e">
        <f>(AM55+AM56)/(12*(AI55+AI56))*1000</f>
        <v>#DIV/0!</v>
      </c>
      <c r="AO55" s="4" t="e">
        <f>(H55+I55+H56+I56)/(12*(D55+D56))*1000+AK55+AN55</f>
        <v>#DIV/0!</v>
      </c>
      <c r="AP55" s="6" t="e">
        <f>(AK55+AN55)/((H55+I55+H56+I56)*1000)*(D55+D56)*12</f>
        <v>#DIV/0!</v>
      </c>
      <c r="AQ55" s="179" t="e">
        <f>AO55/((H55+I55+H56+I56)*1000)*(D55+D56)*12</f>
        <v>#DIV/0!</v>
      </c>
      <c r="AR55" s="199">
        <f t="shared" si="10"/>
        <v>0</v>
      </c>
      <c r="AS55" s="16">
        <f t="shared" si="22"/>
        <v>0</v>
      </c>
      <c r="AT55" s="3"/>
      <c r="AU55" s="17" t="e">
        <f t="shared" si="29"/>
        <v>#DIV/0!</v>
      </c>
      <c r="AV55" s="264"/>
      <c r="AW55" s="236"/>
      <c r="AX55" s="14" t="e">
        <f>(AR55+AR56+AE55-AV55-AV56)/((AW55+AW56)*12)</f>
        <v>#DIV/0!</v>
      </c>
      <c r="AZ55" s="305"/>
      <c r="BA55" s="38">
        <f>IF(AR55+AR56+AE55-AV55-AV56&lt;0,AR55+AR56+AE55-AV55-AV56,0)</f>
        <v>0</v>
      </c>
    </row>
    <row r="56" spans="1:53" ht="13.5" thickBot="1" x14ac:dyDescent="0.25">
      <c r="A56" s="86"/>
      <c r="B56" s="535"/>
      <c r="C56" s="287" t="s">
        <v>33</v>
      </c>
      <c r="D56" s="124"/>
      <c r="E56" s="220"/>
      <c r="F56" s="115"/>
      <c r="G56" s="115"/>
      <c r="H56" s="115"/>
      <c r="I56" s="115"/>
      <c r="J56" s="115"/>
      <c r="K56" s="115"/>
      <c r="L56" s="115"/>
      <c r="M56" s="115"/>
      <c r="N56" s="115"/>
      <c r="O56" s="115"/>
      <c r="P56" s="102">
        <f t="shared" si="0"/>
        <v>0</v>
      </c>
      <c r="Q56" s="196" t="s">
        <v>71</v>
      </c>
      <c r="R56" s="230" t="s">
        <v>71</v>
      </c>
      <c r="S56" s="150" t="s">
        <v>71</v>
      </c>
      <c r="T56" s="162" t="e">
        <f t="shared" si="19"/>
        <v>#DIV/0!</v>
      </c>
      <c r="U56" s="153" t="e">
        <f t="shared" si="20"/>
        <v>#DIV/0!</v>
      </c>
      <c r="V56" s="153" t="e">
        <f t="shared" si="21"/>
        <v>#DIV/0!</v>
      </c>
      <c r="W56" s="156" t="e">
        <f t="shared" si="8"/>
        <v>#DIV/0!</v>
      </c>
      <c r="X56" s="299">
        <v>0.08</v>
      </c>
      <c r="Y56" s="92"/>
      <c r="Z56" s="415" t="e">
        <f t="shared" si="13"/>
        <v>#DIV/0!</v>
      </c>
      <c r="AA56" s="416" t="e">
        <f>T56-W56+0.1*(F56+0.8*(G56+L56+M56))</f>
        <v>#DIV/0!</v>
      </c>
      <c r="AB56" s="417" t="e">
        <f t="shared" si="9"/>
        <v>#DIV/0!</v>
      </c>
      <c r="AC56" s="172" t="s">
        <v>71</v>
      </c>
      <c r="AD56" s="260"/>
      <c r="AE56" s="253"/>
      <c r="AF56" s="381" t="s">
        <v>71</v>
      </c>
      <c r="AG56" s="395" t="e">
        <f>(H55+H56+I55+I56)/(12*(D55+D56))*1000</f>
        <v>#DIV/0!</v>
      </c>
      <c r="AH56" s="175" t="s">
        <v>71</v>
      </c>
      <c r="AI56" s="176">
        <f t="shared" si="5"/>
        <v>0</v>
      </c>
      <c r="AJ56" s="173" t="s">
        <v>71</v>
      </c>
      <c r="AK56" s="174" t="s">
        <v>71</v>
      </c>
      <c r="AL56" s="184" t="s">
        <v>71</v>
      </c>
      <c r="AM56" s="215"/>
      <c r="AN56" s="173" t="s">
        <v>71</v>
      </c>
      <c r="AO56" s="173" t="s">
        <v>71</v>
      </c>
      <c r="AP56" s="174" t="s">
        <v>71</v>
      </c>
      <c r="AQ56" s="180" t="s">
        <v>71</v>
      </c>
      <c r="AR56" s="200">
        <f t="shared" si="10"/>
        <v>0</v>
      </c>
      <c r="AS56" s="64">
        <f t="shared" si="22"/>
        <v>0</v>
      </c>
      <c r="AT56" s="63"/>
      <c r="AU56" s="65" t="e">
        <f t="shared" si="29"/>
        <v>#DIV/0!</v>
      </c>
      <c r="AV56" s="263"/>
      <c r="AW56" s="124"/>
      <c r="AX56" s="66"/>
      <c r="AZ56" s="306"/>
      <c r="BA56" s="67"/>
    </row>
    <row r="57" spans="1:53" x14ac:dyDescent="0.2">
      <c r="A57" s="275"/>
      <c r="B57" s="537"/>
      <c r="C57" s="290" t="s">
        <v>32</v>
      </c>
      <c r="D57" s="236"/>
      <c r="E57" s="219"/>
      <c r="F57" s="114"/>
      <c r="G57" s="114"/>
      <c r="H57" s="114"/>
      <c r="I57" s="114"/>
      <c r="J57" s="114"/>
      <c r="K57" s="114"/>
      <c r="L57" s="114"/>
      <c r="M57" s="114"/>
      <c r="N57" s="114"/>
      <c r="O57" s="114"/>
      <c r="P57" s="101">
        <f t="shared" si="0"/>
        <v>0</v>
      </c>
      <c r="Q57" s="197">
        <f>P57+P58</f>
        <v>0</v>
      </c>
      <c r="R57" s="334"/>
      <c r="S57" s="132">
        <f>Q57-R57</f>
        <v>0</v>
      </c>
      <c r="T57" s="164" t="e">
        <f t="shared" si="19"/>
        <v>#DIV/0!</v>
      </c>
      <c r="U57" s="155" t="e">
        <f t="shared" si="20"/>
        <v>#DIV/0!</v>
      </c>
      <c r="V57" s="155" t="e">
        <f t="shared" si="21"/>
        <v>#DIV/0!</v>
      </c>
      <c r="W57" s="158" t="e">
        <f t="shared" si="8"/>
        <v>#DIV/0!</v>
      </c>
      <c r="X57" s="298">
        <v>0.04</v>
      </c>
      <c r="Y57" s="91"/>
      <c r="Z57" s="412" t="e">
        <f t="shared" si="13"/>
        <v>#DIV/0!</v>
      </c>
      <c r="AA57" s="413" t="e">
        <f t="shared" si="11"/>
        <v>#DIV/0!</v>
      </c>
      <c r="AB57" s="414" t="e">
        <f t="shared" si="9"/>
        <v>#DIV/0!</v>
      </c>
      <c r="AC57" s="77" t="e">
        <f>(Y57*Z57+Y58*Z58)*0.012</f>
        <v>#DIV/0!</v>
      </c>
      <c r="AD57" s="259"/>
      <c r="AE57" s="452"/>
      <c r="AF57" s="380" t="e">
        <f>AD57+AD58+AE57-AC57</f>
        <v>#DIV/0!</v>
      </c>
      <c r="AG57" s="4" t="e">
        <f>AF57/(12*(Y57+Y58))*1000</f>
        <v>#DIV/0!</v>
      </c>
      <c r="AH57" s="5" t="e">
        <f>AG57/AG58</f>
        <v>#DIV/0!</v>
      </c>
      <c r="AI57" s="268">
        <f t="shared" si="5"/>
        <v>0</v>
      </c>
      <c r="AJ57" s="9" t="e">
        <f>AD57+AD58+AE57-(AI57*Z57+AI58*Z58)*0.012</f>
        <v>#DIV/0!</v>
      </c>
      <c r="AK57" s="4" t="e">
        <f>AJ57/(12*(AI57+AI58))*1000</f>
        <v>#DIV/0!</v>
      </c>
      <c r="AL57" s="183" t="e">
        <f>AK57/AG58</f>
        <v>#DIV/0!</v>
      </c>
      <c r="AM57" s="187"/>
      <c r="AN57" s="186" t="e">
        <f>(AM57+AM58)/(12*(AI57+AI58))*1000</f>
        <v>#DIV/0!</v>
      </c>
      <c r="AO57" s="4" t="e">
        <f>(H57+I57+H58+I58)/(12*(D57+D58))*1000+AK57+AN57</f>
        <v>#DIV/0!</v>
      </c>
      <c r="AP57" s="6" t="e">
        <f>(AK57+AN57)/((H57+I57+H58+I58)*1000)*(D57+D58)*12</f>
        <v>#DIV/0!</v>
      </c>
      <c r="AQ57" s="179" t="e">
        <f>AO57/((H57+I57+H58+I58)*1000)*(D57+D58)*12</f>
        <v>#DIV/0!</v>
      </c>
      <c r="AR57" s="199">
        <f t="shared" si="10"/>
        <v>0</v>
      </c>
      <c r="AS57" s="16">
        <f t="shared" si="22"/>
        <v>0</v>
      </c>
      <c r="AT57" s="3"/>
      <c r="AU57" s="17" t="e">
        <f t="shared" si="29"/>
        <v>#DIV/0!</v>
      </c>
      <c r="AV57" s="264"/>
      <c r="AW57" s="236"/>
      <c r="AX57" s="14" t="e">
        <f>(AR57+AR58+AE57-AV57-AV58)/((AW57+AW58)*12)</f>
        <v>#DIV/0!</v>
      </c>
      <c r="AZ57" s="305"/>
      <c r="BA57" s="38">
        <f>IF(AR57+AR58+AE57-AV57-AV58&lt;0,AR57+AR58+AE57-AV57-AV58,0)</f>
        <v>0</v>
      </c>
    </row>
    <row r="58" spans="1:53" ht="13.5" thickBot="1" x14ac:dyDescent="0.25">
      <c r="A58" s="86"/>
      <c r="B58" s="535"/>
      <c r="C58" s="287" t="s">
        <v>33</v>
      </c>
      <c r="D58" s="124"/>
      <c r="E58" s="220"/>
      <c r="F58" s="115"/>
      <c r="G58" s="115"/>
      <c r="H58" s="115"/>
      <c r="I58" s="115"/>
      <c r="J58" s="115"/>
      <c r="K58" s="115"/>
      <c r="L58" s="115"/>
      <c r="M58" s="115"/>
      <c r="N58" s="115"/>
      <c r="O58" s="115"/>
      <c r="P58" s="102">
        <f t="shared" si="0"/>
        <v>0</v>
      </c>
      <c r="Q58" s="196" t="s">
        <v>71</v>
      </c>
      <c r="R58" s="230" t="s">
        <v>71</v>
      </c>
      <c r="S58" s="150" t="s">
        <v>71</v>
      </c>
      <c r="T58" s="162" t="e">
        <f t="shared" si="19"/>
        <v>#DIV/0!</v>
      </c>
      <c r="U58" s="153" t="e">
        <f t="shared" si="20"/>
        <v>#DIV/0!</v>
      </c>
      <c r="V58" s="153" t="e">
        <f t="shared" si="21"/>
        <v>#DIV/0!</v>
      </c>
      <c r="W58" s="156" t="e">
        <f t="shared" si="8"/>
        <v>#DIV/0!</v>
      </c>
      <c r="X58" s="299">
        <v>0.08</v>
      </c>
      <c r="Y58" s="92"/>
      <c r="Z58" s="415" t="e">
        <f t="shared" si="13"/>
        <v>#DIV/0!</v>
      </c>
      <c r="AA58" s="416" t="e">
        <f>T58-W58+0.1*(F58+0.8*(G58+L58+M58))</f>
        <v>#DIV/0!</v>
      </c>
      <c r="AB58" s="417" t="e">
        <f t="shared" si="9"/>
        <v>#DIV/0!</v>
      </c>
      <c r="AC58" s="172" t="s">
        <v>71</v>
      </c>
      <c r="AD58" s="260"/>
      <c r="AE58" s="253"/>
      <c r="AF58" s="381" t="s">
        <v>71</v>
      </c>
      <c r="AG58" s="395" t="e">
        <f>(H57+H58+I57+I58)/(12*(D57+D58))*1000</f>
        <v>#DIV/0!</v>
      </c>
      <c r="AH58" s="175" t="s">
        <v>71</v>
      </c>
      <c r="AI58" s="176">
        <f t="shared" si="5"/>
        <v>0</v>
      </c>
      <c r="AJ58" s="173" t="s">
        <v>71</v>
      </c>
      <c r="AK58" s="174" t="s">
        <v>71</v>
      </c>
      <c r="AL58" s="184" t="s">
        <v>71</v>
      </c>
      <c r="AM58" s="215"/>
      <c r="AN58" s="173" t="s">
        <v>71</v>
      </c>
      <c r="AO58" s="173" t="s">
        <v>71</v>
      </c>
      <c r="AP58" s="174" t="s">
        <v>71</v>
      </c>
      <c r="AQ58" s="180" t="s">
        <v>71</v>
      </c>
      <c r="AR58" s="200">
        <f t="shared" si="10"/>
        <v>0</v>
      </c>
      <c r="AS58" s="64">
        <f t="shared" si="22"/>
        <v>0</v>
      </c>
      <c r="AT58" s="63"/>
      <c r="AU58" s="65" t="e">
        <f t="shared" si="29"/>
        <v>#DIV/0!</v>
      </c>
      <c r="AV58" s="263"/>
      <c r="AW58" s="124"/>
      <c r="AX58" s="66"/>
      <c r="AZ58" s="306"/>
      <c r="BA58" s="67"/>
    </row>
    <row r="59" spans="1:53" x14ac:dyDescent="0.2">
      <c r="A59" s="275"/>
      <c r="B59" s="537"/>
      <c r="C59" s="290" t="s">
        <v>32</v>
      </c>
      <c r="D59" s="236"/>
      <c r="E59" s="219"/>
      <c r="F59" s="114"/>
      <c r="G59" s="114"/>
      <c r="H59" s="114"/>
      <c r="I59" s="114"/>
      <c r="J59" s="114"/>
      <c r="K59" s="114"/>
      <c r="L59" s="114"/>
      <c r="M59" s="114"/>
      <c r="N59" s="114"/>
      <c r="O59" s="114"/>
      <c r="P59" s="101">
        <f t="shared" si="0"/>
        <v>0</v>
      </c>
      <c r="Q59" s="197">
        <f>P59+P60</f>
        <v>0</v>
      </c>
      <c r="R59" s="334"/>
      <c r="S59" s="132">
        <f>Q59-R59</f>
        <v>0</v>
      </c>
      <c r="T59" s="164" t="e">
        <f t="shared" si="19"/>
        <v>#DIV/0!</v>
      </c>
      <c r="U59" s="155" t="e">
        <f t="shared" si="20"/>
        <v>#DIV/0!</v>
      </c>
      <c r="V59" s="155" t="e">
        <f t="shared" si="21"/>
        <v>#DIV/0!</v>
      </c>
      <c r="W59" s="158" t="e">
        <f t="shared" si="8"/>
        <v>#DIV/0!</v>
      </c>
      <c r="X59" s="298">
        <v>0.04</v>
      </c>
      <c r="Y59" s="91"/>
      <c r="Z59" s="412" t="e">
        <f t="shared" si="13"/>
        <v>#DIV/0!</v>
      </c>
      <c r="AA59" s="413" t="e">
        <f t="shared" si="11"/>
        <v>#DIV/0!</v>
      </c>
      <c r="AB59" s="414" t="e">
        <f t="shared" si="9"/>
        <v>#DIV/0!</v>
      </c>
      <c r="AC59" s="77" t="e">
        <f>(Y59*Z59+Y60*Z60)*0.012</f>
        <v>#DIV/0!</v>
      </c>
      <c r="AD59" s="259"/>
      <c r="AE59" s="252"/>
      <c r="AF59" s="380" t="e">
        <f>AD59+AD60+AE59-AC59</f>
        <v>#DIV/0!</v>
      </c>
      <c r="AG59" s="4" t="e">
        <f>AF59/(12*(Y59+Y60))*1000</f>
        <v>#DIV/0!</v>
      </c>
      <c r="AH59" s="5" t="e">
        <f>AG59/AG60</f>
        <v>#DIV/0!</v>
      </c>
      <c r="AI59" s="268">
        <f t="shared" si="5"/>
        <v>0</v>
      </c>
      <c r="AJ59" s="9" t="e">
        <f>AD59+AD60+AE59-(AI59*Z59+AI60*Z60)*0.012</f>
        <v>#DIV/0!</v>
      </c>
      <c r="AK59" s="4" t="e">
        <f>AJ59/(12*(AI59+AI60))*1000</f>
        <v>#DIV/0!</v>
      </c>
      <c r="AL59" s="183" t="e">
        <f>AK59/AG60</f>
        <v>#DIV/0!</v>
      </c>
      <c r="AM59" s="187"/>
      <c r="AN59" s="186" t="e">
        <f>(AM59+AM60)/(12*(AI59+AI60))*1000</f>
        <v>#DIV/0!</v>
      </c>
      <c r="AO59" s="4" t="e">
        <f>(H59+I59+H60+I60)/(12*(D59+D60))*1000+AK59+AN59</f>
        <v>#DIV/0!</v>
      </c>
      <c r="AP59" s="6" t="e">
        <f>(AK59+AN59)/((H59+I59+H60+I60)*1000)*(D59+D60)*12</f>
        <v>#DIV/0!</v>
      </c>
      <c r="AQ59" s="179" t="e">
        <f>AO59/((H59+I59+H60+I60)*1000)*(D59+D60)*12</f>
        <v>#DIV/0!</v>
      </c>
      <c r="AR59" s="199">
        <f t="shared" si="10"/>
        <v>0</v>
      </c>
      <c r="AS59" s="16">
        <f t="shared" si="22"/>
        <v>0</v>
      </c>
      <c r="AT59" s="3"/>
      <c r="AU59" s="17" t="e">
        <f t="shared" si="29"/>
        <v>#DIV/0!</v>
      </c>
      <c r="AV59" s="264"/>
      <c r="AW59" s="272"/>
      <c r="AX59" s="14" t="e">
        <f>(AR59+AR60+AE59-AV59-AV60)/((AW59+AW60)*12)</f>
        <v>#DIV/0!</v>
      </c>
      <c r="AZ59" s="305"/>
      <c r="BA59" s="38">
        <f>IF(AR59+AR60+AE59-AV59-AV60&lt;0,AR59+AR60+AE59-AV59-AV60,0)</f>
        <v>0</v>
      </c>
    </row>
    <row r="60" spans="1:53" ht="13.5" thickBot="1" x14ac:dyDescent="0.25">
      <c r="A60" s="86"/>
      <c r="B60" s="535"/>
      <c r="C60" s="287" t="s">
        <v>33</v>
      </c>
      <c r="D60" s="124"/>
      <c r="E60" s="220"/>
      <c r="F60" s="115"/>
      <c r="G60" s="115"/>
      <c r="H60" s="115"/>
      <c r="I60" s="115"/>
      <c r="J60" s="115"/>
      <c r="K60" s="115"/>
      <c r="L60" s="115"/>
      <c r="M60" s="115"/>
      <c r="N60" s="115"/>
      <c r="O60" s="115"/>
      <c r="P60" s="102">
        <f t="shared" si="0"/>
        <v>0</v>
      </c>
      <c r="Q60" s="196" t="s">
        <v>71</v>
      </c>
      <c r="R60" s="230" t="s">
        <v>71</v>
      </c>
      <c r="S60" s="150" t="s">
        <v>71</v>
      </c>
      <c r="T60" s="162" t="e">
        <f t="shared" si="19"/>
        <v>#DIV/0!</v>
      </c>
      <c r="U60" s="153" t="e">
        <f t="shared" si="20"/>
        <v>#DIV/0!</v>
      </c>
      <c r="V60" s="153" t="e">
        <f t="shared" si="21"/>
        <v>#DIV/0!</v>
      </c>
      <c r="W60" s="156" t="e">
        <f t="shared" si="8"/>
        <v>#DIV/0!</v>
      </c>
      <c r="X60" s="299">
        <v>0.08</v>
      </c>
      <c r="Y60" s="92"/>
      <c r="Z60" s="415" t="e">
        <f t="shared" si="13"/>
        <v>#DIV/0!</v>
      </c>
      <c r="AA60" s="416" t="e">
        <f>T60-W60+0.1*(F60+0.8*(G60+L60+M60))</f>
        <v>#DIV/0!</v>
      </c>
      <c r="AB60" s="417" t="e">
        <f t="shared" si="9"/>
        <v>#DIV/0!</v>
      </c>
      <c r="AC60" s="172" t="s">
        <v>71</v>
      </c>
      <c r="AD60" s="260"/>
      <c r="AE60" s="253"/>
      <c r="AF60" s="381" t="s">
        <v>71</v>
      </c>
      <c r="AG60" s="395" t="e">
        <f>(H59+H60+I59+I60)/(12*(D59+D60))*1000</f>
        <v>#DIV/0!</v>
      </c>
      <c r="AH60" s="175" t="s">
        <v>71</v>
      </c>
      <c r="AI60" s="176">
        <f t="shared" si="5"/>
        <v>0</v>
      </c>
      <c r="AJ60" s="173" t="s">
        <v>71</v>
      </c>
      <c r="AK60" s="174" t="s">
        <v>71</v>
      </c>
      <c r="AL60" s="184" t="s">
        <v>71</v>
      </c>
      <c r="AM60" s="215"/>
      <c r="AN60" s="173" t="s">
        <v>71</v>
      </c>
      <c r="AO60" s="173" t="s">
        <v>71</v>
      </c>
      <c r="AP60" s="174" t="s">
        <v>71</v>
      </c>
      <c r="AQ60" s="180" t="s">
        <v>71</v>
      </c>
      <c r="AR60" s="200">
        <f t="shared" si="10"/>
        <v>0</v>
      </c>
      <c r="AS60" s="64">
        <f t="shared" si="22"/>
        <v>0</v>
      </c>
      <c r="AT60" s="63"/>
      <c r="AU60" s="65" t="e">
        <f t="shared" si="29"/>
        <v>#DIV/0!</v>
      </c>
      <c r="AV60" s="263"/>
      <c r="AW60" s="273"/>
      <c r="AX60" s="66"/>
      <c r="AZ60" s="306"/>
      <c r="BA60" s="67"/>
    </row>
    <row r="61" spans="1:53" x14ac:dyDescent="0.2">
      <c r="A61" s="275"/>
      <c r="B61" s="537"/>
      <c r="C61" s="290" t="s">
        <v>32</v>
      </c>
      <c r="D61" s="236"/>
      <c r="E61" s="219"/>
      <c r="F61" s="114"/>
      <c r="G61" s="114"/>
      <c r="H61" s="114"/>
      <c r="I61" s="114"/>
      <c r="J61" s="114"/>
      <c r="K61" s="114"/>
      <c r="L61" s="114"/>
      <c r="M61" s="114"/>
      <c r="N61" s="114"/>
      <c r="O61" s="114"/>
      <c r="P61" s="101">
        <f t="shared" si="0"/>
        <v>0</v>
      </c>
      <c r="Q61" s="197">
        <f>P61+P62</f>
        <v>0</v>
      </c>
      <c r="R61" s="334"/>
      <c r="S61" s="132">
        <f>Q61-R61</f>
        <v>0</v>
      </c>
      <c r="T61" s="164" t="e">
        <f t="shared" si="19"/>
        <v>#DIV/0!</v>
      </c>
      <c r="U61" s="155" t="e">
        <f t="shared" si="20"/>
        <v>#DIV/0!</v>
      </c>
      <c r="V61" s="155" t="e">
        <f t="shared" si="21"/>
        <v>#DIV/0!</v>
      </c>
      <c r="W61" s="158" t="e">
        <f t="shared" si="8"/>
        <v>#DIV/0!</v>
      </c>
      <c r="X61" s="298">
        <v>0.04</v>
      </c>
      <c r="Y61" s="91"/>
      <c r="Z61" s="412" t="e">
        <f t="shared" si="13"/>
        <v>#DIV/0!</v>
      </c>
      <c r="AA61" s="413" t="e">
        <f t="shared" si="11"/>
        <v>#DIV/0!</v>
      </c>
      <c r="AB61" s="414" t="e">
        <f t="shared" si="9"/>
        <v>#DIV/0!</v>
      </c>
      <c r="AC61" s="77" t="e">
        <f>(Y61*Z61+Y62*Z62)*0.012</f>
        <v>#DIV/0!</v>
      </c>
      <c r="AD61" s="259"/>
      <c r="AE61" s="252"/>
      <c r="AF61" s="380" t="e">
        <f>AD61+AD62+AE61-AC61</f>
        <v>#DIV/0!</v>
      </c>
      <c r="AG61" s="4" t="e">
        <f>AF61/(12*(Y61+Y62))*1000</f>
        <v>#DIV/0!</v>
      </c>
      <c r="AH61" s="5" t="e">
        <f>AG61/AG62</f>
        <v>#DIV/0!</v>
      </c>
      <c r="AI61" s="268">
        <f t="shared" si="5"/>
        <v>0</v>
      </c>
      <c r="AJ61" s="9" t="e">
        <f>AD61+AD62+AE61-(AI61*Z61+AI62*Z62)*0.012</f>
        <v>#DIV/0!</v>
      </c>
      <c r="AK61" s="4" t="e">
        <f>AJ61/(12*(AI61+AI62))*1000</f>
        <v>#DIV/0!</v>
      </c>
      <c r="AL61" s="183" t="e">
        <f>AK61/AG62</f>
        <v>#DIV/0!</v>
      </c>
      <c r="AM61" s="187"/>
      <c r="AN61" s="186" t="e">
        <f>(AM61+AM62)/(12*(AI61+AI62))*1000</f>
        <v>#DIV/0!</v>
      </c>
      <c r="AO61" s="4" t="e">
        <f>(H61+I61+H62+I62)/(12*(D61+D62))*1000+AK61+AN61</f>
        <v>#DIV/0!</v>
      </c>
      <c r="AP61" s="6" t="e">
        <f>(AK61+AN61)/((H61+I61+H62+I62)*1000)*(D61+D62)*12</f>
        <v>#DIV/0!</v>
      </c>
      <c r="AQ61" s="179" t="e">
        <f>AO61/((H61+I61+H62+I62)*1000)*(D61+D62)*12</f>
        <v>#DIV/0!</v>
      </c>
      <c r="AR61" s="199">
        <f t="shared" si="10"/>
        <v>0</v>
      </c>
      <c r="AS61" s="16">
        <f t="shared" si="22"/>
        <v>0</v>
      </c>
      <c r="AT61" s="3"/>
      <c r="AU61" s="17" t="e">
        <f t="shared" si="29"/>
        <v>#DIV/0!</v>
      </c>
      <c r="AV61" s="264"/>
      <c r="AW61" s="272"/>
      <c r="AX61" s="14" t="e">
        <f>(AR61+AR62+AE61-AV61-AV62)/((AW61+AW62)*12)</f>
        <v>#DIV/0!</v>
      </c>
      <c r="AZ61" s="305"/>
      <c r="BA61" s="38">
        <f>IF(AR61+AR62+AE61-AV61-AV62&lt;0,AR61+AR62+AE61-AV61-AV62,0)</f>
        <v>0</v>
      </c>
    </row>
    <row r="62" spans="1:53" ht="13.5" thickBot="1" x14ac:dyDescent="0.25">
      <c r="A62" s="86"/>
      <c r="B62" s="535"/>
      <c r="C62" s="287" t="s">
        <v>33</v>
      </c>
      <c r="D62" s="124"/>
      <c r="E62" s="220"/>
      <c r="F62" s="115"/>
      <c r="G62" s="115"/>
      <c r="H62" s="115"/>
      <c r="I62" s="115"/>
      <c r="J62" s="115"/>
      <c r="K62" s="115"/>
      <c r="L62" s="115"/>
      <c r="M62" s="115"/>
      <c r="N62" s="115"/>
      <c r="O62" s="115"/>
      <c r="P62" s="102">
        <f t="shared" si="0"/>
        <v>0</v>
      </c>
      <c r="Q62" s="196" t="s">
        <v>71</v>
      </c>
      <c r="R62" s="230" t="s">
        <v>71</v>
      </c>
      <c r="S62" s="150" t="s">
        <v>71</v>
      </c>
      <c r="T62" s="162" t="e">
        <f t="shared" si="19"/>
        <v>#DIV/0!</v>
      </c>
      <c r="U62" s="153" t="e">
        <f t="shared" si="20"/>
        <v>#DIV/0!</v>
      </c>
      <c r="V62" s="153" t="e">
        <f t="shared" si="21"/>
        <v>#DIV/0!</v>
      </c>
      <c r="W62" s="156" t="e">
        <f t="shared" si="8"/>
        <v>#DIV/0!</v>
      </c>
      <c r="X62" s="299">
        <v>0.08</v>
      </c>
      <c r="Y62" s="92"/>
      <c r="Z62" s="415" t="e">
        <f t="shared" si="13"/>
        <v>#DIV/0!</v>
      </c>
      <c r="AA62" s="416" t="e">
        <f>T62-W62+0.1*(F62+0.8*(G62+L62+M62))</f>
        <v>#DIV/0!</v>
      </c>
      <c r="AB62" s="417" t="e">
        <f t="shared" si="9"/>
        <v>#DIV/0!</v>
      </c>
      <c r="AC62" s="172" t="s">
        <v>71</v>
      </c>
      <c r="AD62" s="260"/>
      <c r="AE62" s="253"/>
      <c r="AF62" s="381" t="s">
        <v>71</v>
      </c>
      <c r="AG62" s="395" t="e">
        <f>(H61+H62+I61+I62)/(12*(D61+D62))*1000</f>
        <v>#DIV/0!</v>
      </c>
      <c r="AH62" s="175" t="s">
        <v>71</v>
      </c>
      <c r="AI62" s="176">
        <f t="shared" si="5"/>
        <v>0</v>
      </c>
      <c r="AJ62" s="173" t="s">
        <v>71</v>
      </c>
      <c r="AK62" s="174" t="s">
        <v>71</v>
      </c>
      <c r="AL62" s="184" t="s">
        <v>71</v>
      </c>
      <c r="AM62" s="215"/>
      <c r="AN62" s="173" t="s">
        <v>71</v>
      </c>
      <c r="AO62" s="173" t="s">
        <v>71</v>
      </c>
      <c r="AP62" s="174" t="s">
        <v>71</v>
      </c>
      <c r="AQ62" s="180" t="s">
        <v>71</v>
      </c>
      <c r="AR62" s="200">
        <f t="shared" ref="AR62:AR111" si="30">AD62+AM62</f>
        <v>0</v>
      </c>
      <c r="AS62" s="64">
        <f t="shared" si="22"/>
        <v>0</v>
      </c>
      <c r="AT62" s="63"/>
      <c r="AU62" s="65" t="e">
        <f t="shared" si="29"/>
        <v>#DIV/0!</v>
      </c>
      <c r="AV62" s="263"/>
      <c r="AW62" s="273"/>
      <c r="AX62" s="66"/>
      <c r="AZ62" s="306"/>
      <c r="BA62" s="67"/>
    </row>
    <row r="63" spans="1:53" x14ac:dyDescent="0.2">
      <c r="A63" s="275"/>
      <c r="B63" s="537"/>
      <c r="C63" s="290" t="s">
        <v>32</v>
      </c>
      <c r="D63" s="236"/>
      <c r="E63" s="219"/>
      <c r="F63" s="114"/>
      <c r="G63" s="114"/>
      <c r="H63" s="114"/>
      <c r="I63" s="114"/>
      <c r="J63" s="114"/>
      <c r="K63" s="114"/>
      <c r="L63" s="114"/>
      <c r="M63" s="114"/>
      <c r="N63" s="114"/>
      <c r="O63" s="114"/>
      <c r="P63" s="101">
        <f t="shared" si="0"/>
        <v>0</v>
      </c>
      <c r="Q63" s="197">
        <f>P63+P64</f>
        <v>0</v>
      </c>
      <c r="R63" s="334"/>
      <c r="S63" s="132">
        <f>Q63-R63</f>
        <v>0</v>
      </c>
      <c r="T63" s="164" t="e">
        <f t="shared" si="19"/>
        <v>#DIV/0!</v>
      </c>
      <c r="U63" s="155" t="e">
        <f t="shared" si="20"/>
        <v>#DIV/0!</v>
      </c>
      <c r="V63" s="155" t="e">
        <f t="shared" si="21"/>
        <v>#DIV/0!</v>
      </c>
      <c r="W63" s="158" t="e">
        <f t="shared" si="8"/>
        <v>#DIV/0!</v>
      </c>
      <c r="X63" s="298">
        <v>0.04</v>
      </c>
      <c r="Y63" s="91"/>
      <c r="Z63" s="412" t="e">
        <f t="shared" si="13"/>
        <v>#DIV/0!</v>
      </c>
      <c r="AA63" s="413" t="e">
        <f t="shared" si="11"/>
        <v>#DIV/0!</v>
      </c>
      <c r="AB63" s="414" t="e">
        <f t="shared" si="9"/>
        <v>#DIV/0!</v>
      </c>
      <c r="AC63" s="77" t="e">
        <f>(Y63*Z63+Y64*Z64)*0.012</f>
        <v>#DIV/0!</v>
      </c>
      <c r="AD63" s="324"/>
      <c r="AE63" s="452"/>
      <c r="AF63" s="380" t="e">
        <f>AD63+AD64+AE63-AC63</f>
        <v>#DIV/0!</v>
      </c>
      <c r="AG63" s="4" t="e">
        <f>AF63/(12*(Y63+Y64))*1000</f>
        <v>#DIV/0!</v>
      </c>
      <c r="AH63" s="5" t="e">
        <f>AG63/AG64</f>
        <v>#DIV/0!</v>
      </c>
      <c r="AI63" s="268">
        <f t="shared" si="5"/>
        <v>0</v>
      </c>
      <c r="AJ63" s="9" t="e">
        <f>AD63+AD64+AE63-(AI63*Z63+AI64*Z64)*0.012</f>
        <v>#DIV/0!</v>
      </c>
      <c r="AK63" s="4" t="e">
        <f>AJ63/(12*(AI63+AI64))*1000</f>
        <v>#DIV/0!</v>
      </c>
      <c r="AL63" s="183" t="e">
        <f>AK63/AG64</f>
        <v>#DIV/0!</v>
      </c>
      <c r="AM63" s="187"/>
      <c r="AN63" s="186" t="e">
        <f>(AM63+AM64)/(12*(AI63+AI64))*1000</f>
        <v>#DIV/0!</v>
      </c>
      <c r="AO63" s="4" t="e">
        <f>(H63+I63+H64+I64)/(12*(D63+D64))*1000+AK63+AN63</f>
        <v>#DIV/0!</v>
      </c>
      <c r="AP63" s="6" t="e">
        <f>(AK63+AN63)/((H63+I63+H64+I64)*1000)*(D63+D64)*12</f>
        <v>#DIV/0!</v>
      </c>
      <c r="AQ63" s="179" t="e">
        <f>AO63/((H63+I63+H64+I64)*1000)*(D63+D64)*12</f>
        <v>#DIV/0!</v>
      </c>
      <c r="AR63" s="199">
        <f t="shared" si="30"/>
        <v>0</v>
      </c>
      <c r="AS63" s="16">
        <f t="shared" si="22"/>
        <v>0</v>
      </c>
      <c r="AT63" s="3"/>
      <c r="AU63" s="17" t="e">
        <f t="shared" si="29"/>
        <v>#DIV/0!</v>
      </c>
      <c r="AV63" s="264"/>
      <c r="AW63" s="272"/>
      <c r="AX63" s="14" t="e">
        <f>(AR63+AR64+AE63-AV63-AV64)/((AW63+AW64)*12)</f>
        <v>#DIV/0!</v>
      </c>
      <c r="AZ63" s="305"/>
      <c r="BA63" s="38">
        <f>IF(AR63+AR64+AE63-AV63-AV64&lt;0,AR63+AR64+AE63-AV63-AV64,0)</f>
        <v>0</v>
      </c>
    </row>
    <row r="64" spans="1:53" ht="13.5" thickBot="1" x14ac:dyDescent="0.25">
      <c r="A64" s="86"/>
      <c r="B64" s="535"/>
      <c r="C64" s="287" t="s">
        <v>33</v>
      </c>
      <c r="D64" s="124"/>
      <c r="E64" s="220"/>
      <c r="F64" s="115"/>
      <c r="G64" s="115"/>
      <c r="H64" s="115"/>
      <c r="I64" s="115"/>
      <c r="J64" s="115"/>
      <c r="K64" s="115"/>
      <c r="L64" s="115"/>
      <c r="M64" s="115"/>
      <c r="N64" s="115"/>
      <c r="O64" s="115"/>
      <c r="P64" s="102">
        <f t="shared" si="0"/>
        <v>0</v>
      </c>
      <c r="Q64" s="196" t="s">
        <v>71</v>
      </c>
      <c r="R64" s="230" t="s">
        <v>71</v>
      </c>
      <c r="S64" s="150" t="s">
        <v>71</v>
      </c>
      <c r="T64" s="162" t="e">
        <f t="shared" si="19"/>
        <v>#DIV/0!</v>
      </c>
      <c r="U64" s="153" t="e">
        <f t="shared" si="20"/>
        <v>#DIV/0!</v>
      </c>
      <c r="V64" s="153" t="e">
        <f t="shared" si="21"/>
        <v>#DIV/0!</v>
      </c>
      <c r="W64" s="156" t="e">
        <f t="shared" si="8"/>
        <v>#DIV/0!</v>
      </c>
      <c r="X64" s="299">
        <v>0.08</v>
      </c>
      <c r="Y64" s="92"/>
      <c r="Z64" s="415" t="e">
        <f t="shared" si="13"/>
        <v>#DIV/0!</v>
      </c>
      <c r="AA64" s="416" t="e">
        <f>T64-W64+0.1*(F64+0.8*(G64+L64+M64))</f>
        <v>#DIV/0!</v>
      </c>
      <c r="AB64" s="417" t="e">
        <f t="shared" si="9"/>
        <v>#DIV/0!</v>
      </c>
      <c r="AC64" s="172" t="s">
        <v>71</v>
      </c>
      <c r="AD64" s="260"/>
      <c r="AE64" s="253"/>
      <c r="AF64" s="381" t="s">
        <v>71</v>
      </c>
      <c r="AG64" s="395" t="e">
        <f>(H63+H64+I63+I64)/(12*(D63+D64))*1000</f>
        <v>#DIV/0!</v>
      </c>
      <c r="AH64" s="175" t="s">
        <v>71</v>
      </c>
      <c r="AI64" s="176">
        <f t="shared" si="5"/>
        <v>0</v>
      </c>
      <c r="AJ64" s="173" t="s">
        <v>71</v>
      </c>
      <c r="AK64" s="174" t="s">
        <v>71</v>
      </c>
      <c r="AL64" s="184" t="s">
        <v>71</v>
      </c>
      <c r="AM64" s="215"/>
      <c r="AN64" s="173" t="s">
        <v>71</v>
      </c>
      <c r="AO64" s="173" t="s">
        <v>71</v>
      </c>
      <c r="AP64" s="174" t="s">
        <v>71</v>
      </c>
      <c r="AQ64" s="180" t="s">
        <v>71</v>
      </c>
      <c r="AR64" s="200">
        <f>AD64+AM64</f>
        <v>0</v>
      </c>
      <c r="AS64" s="64">
        <f t="shared" si="22"/>
        <v>0</v>
      </c>
      <c r="AT64" s="63"/>
      <c r="AU64" s="65" t="e">
        <f t="shared" si="29"/>
        <v>#DIV/0!</v>
      </c>
      <c r="AV64" s="263"/>
      <c r="AW64" s="273"/>
      <c r="AX64" s="66"/>
      <c r="AZ64" s="306"/>
      <c r="BA64" s="67"/>
    </row>
    <row r="65" spans="1:53" x14ac:dyDescent="0.2">
      <c r="A65" s="275"/>
      <c r="B65" s="542"/>
      <c r="C65" s="290" t="s">
        <v>32</v>
      </c>
      <c r="D65" s="236"/>
      <c r="E65" s="219"/>
      <c r="F65" s="114"/>
      <c r="G65" s="114"/>
      <c r="H65" s="114"/>
      <c r="I65" s="114"/>
      <c r="J65" s="114"/>
      <c r="K65" s="114"/>
      <c r="L65" s="114"/>
      <c r="M65" s="114"/>
      <c r="N65" s="114"/>
      <c r="O65" s="114"/>
      <c r="P65" s="101">
        <f t="shared" si="0"/>
        <v>0</v>
      </c>
      <c r="Q65" s="197">
        <f>P65+P66</f>
        <v>0</v>
      </c>
      <c r="R65" s="334"/>
      <c r="S65" s="132">
        <f>Q65-R65</f>
        <v>0</v>
      </c>
      <c r="T65" s="164" t="e">
        <f t="shared" si="19"/>
        <v>#DIV/0!</v>
      </c>
      <c r="U65" s="155" t="e">
        <f t="shared" si="20"/>
        <v>#DIV/0!</v>
      </c>
      <c r="V65" s="155" t="e">
        <f t="shared" si="21"/>
        <v>#DIV/0!</v>
      </c>
      <c r="W65" s="158" t="e">
        <f t="shared" si="8"/>
        <v>#DIV/0!</v>
      </c>
      <c r="X65" s="298">
        <v>0.04</v>
      </c>
      <c r="Y65" s="91"/>
      <c r="Z65" s="412" t="e">
        <f t="shared" si="13"/>
        <v>#DIV/0!</v>
      </c>
      <c r="AA65" s="413" t="e">
        <f t="shared" si="11"/>
        <v>#DIV/0!</v>
      </c>
      <c r="AB65" s="414" t="e">
        <f t="shared" si="9"/>
        <v>#DIV/0!</v>
      </c>
      <c r="AC65" s="77" t="e">
        <f>(Y65*Z65+Y66*Z66)*0.012</f>
        <v>#DIV/0!</v>
      </c>
      <c r="AD65" s="259"/>
      <c r="AE65" s="452"/>
      <c r="AF65" s="380" t="e">
        <f>AD65+AD66+AE65-AC65</f>
        <v>#DIV/0!</v>
      </c>
      <c r="AG65" s="4" t="e">
        <f>AF65/(12*(Y65+Y66))*1000</f>
        <v>#DIV/0!</v>
      </c>
      <c r="AH65" s="5" t="e">
        <f>AG65/AG66</f>
        <v>#DIV/0!</v>
      </c>
      <c r="AI65" s="268">
        <f t="shared" si="5"/>
        <v>0</v>
      </c>
      <c r="AJ65" s="9" t="e">
        <f>AD65+AD66+AE65-(AI65*Z65+AI66*Z66)*0.012</f>
        <v>#DIV/0!</v>
      </c>
      <c r="AK65" s="4" t="e">
        <f>AJ65/(12*(AI65+AI66))*1000</f>
        <v>#DIV/0!</v>
      </c>
      <c r="AL65" s="183" t="e">
        <f>AK65/AG66</f>
        <v>#DIV/0!</v>
      </c>
      <c r="AM65" s="187"/>
      <c r="AN65" s="186" t="e">
        <f>(AM65+AM66)/(12*(AI65+AI66))*1000</f>
        <v>#DIV/0!</v>
      </c>
      <c r="AO65" s="4" t="e">
        <f>(H65+I65+H66+I66)/(12*(D65+D66))*1000+AK65+AN65</f>
        <v>#DIV/0!</v>
      </c>
      <c r="AP65" s="6" t="e">
        <f>(AK65+AN65)/((H65+I65+H66+I66)*1000)*(D65+D66)*12</f>
        <v>#DIV/0!</v>
      </c>
      <c r="AQ65" s="179" t="e">
        <f>AO65/((H65+I65+H66+I66)*1000)*(D65+D66)*12</f>
        <v>#DIV/0!</v>
      </c>
      <c r="AR65" s="199">
        <f t="shared" si="30"/>
        <v>0</v>
      </c>
      <c r="AS65" s="16">
        <f t="shared" si="22"/>
        <v>0</v>
      </c>
      <c r="AT65" s="3"/>
      <c r="AU65" s="17" t="e">
        <f t="shared" si="29"/>
        <v>#DIV/0!</v>
      </c>
      <c r="AV65" s="264"/>
      <c r="AW65" s="236"/>
      <c r="AX65" s="14" t="e">
        <f>(AR65+AR66+AE65-AV65-AV66)/((AW65+AW66)*12)</f>
        <v>#DIV/0!</v>
      </c>
      <c r="AZ65" s="309"/>
      <c r="BA65" s="38">
        <f>IF(AR65+AR66+AE65-AV65-AV66&lt;0,AR65+AR66+AE65-AV65-AV66,0)</f>
        <v>0</v>
      </c>
    </row>
    <row r="66" spans="1:53" ht="13.5" thickBot="1" x14ac:dyDescent="0.25">
      <c r="A66" s="86"/>
      <c r="B66" s="543"/>
      <c r="C66" s="287" t="s">
        <v>33</v>
      </c>
      <c r="D66" s="124"/>
      <c r="E66" s="220"/>
      <c r="F66" s="115"/>
      <c r="G66" s="115"/>
      <c r="H66" s="115"/>
      <c r="I66" s="115"/>
      <c r="J66" s="115"/>
      <c r="K66" s="115"/>
      <c r="L66" s="115"/>
      <c r="M66" s="115"/>
      <c r="N66" s="115"/>
      <c r="O66" s="115"/>
      <c r="P66" s="102">
        <f t="shared" si="0"/>
        <v>0</v>
      </c>
      <c r="Q66" s="196" t="s">
        <v>71</v>
      </c>
      <c r="R66" s="230" t="s">
        <v>71</v>
      </c>
      <c r="S66" s="150" t="s">
        <v>71</v>
      </c>
      <c r="T66" s="162" t="e">
        <f t="shared" si="19"/>
        <v>#DIV/0!</v>
      </c>
      <c r="U66" s="153" t="e">
        <f t="shared" si="20"/>
        <v>#DIV/0!</v>
      </c>
      <c r="V66" s="153" t="e">
        <f t="shared" si="21"/>
        <v>#DIV/0!</v>
      </c>
      <c r="W66" s="156" t="e">
        <f t="shared" si="8"/>
        <v>#DIV/0!</v>
      </c>
      <c r="X66" s="299">
        <v>0.08</v>
      </c>
      <c r="Y66" s="92"/>
      <c r="Z66" s="415" t="e">
        <f t="shared" si="13"/>
        <v>#DIV/0!</v>
      </c>
      <c r="AA66" s="416" t="e">
        <f>T66-W66+0.1*(F66+0.8*(G66+L66+M66))</f>
        <v>#DIV/0!</v>
      </c>
      <c r="AB66" s="417" t="e">
        <f t="shared" si="9"/>
        <v>#DIV/0!</v>
      </c>
      <c r="AC66" s="172" t="s">
        <v>71</v>
      </c>
      <c r="AD66" s="375"/>
      <c r="AE66" s="373"/>
      <c r="AF66" s="381" t="s">
        <v>71</v>
      </c>
      <c r="AG66" s="395" t="e">
        <f>(H65+H66+I65+I66)/(12*(D65+D66))*1000</f>
        <v>#DIV/0!</v>
      </c>
      <c r="AH66" s="175" t="s">
        <v>71</v>
      </c>
      <c r="AI66" s="176">
        <f t="shared" si="5"/>
        <v>0</v>
      </c>
      <c r="AJ66" s="173" t="s">
        <v>71</v>
      </c>
      <c r="AK66" s="174" t="s">
        <v>71</v>
      </c>
      <c r="AL66" s="184" t="s">
        <v>71</v>
      </c>
      <c r="AM66" s="215"/>
      <c r="AN66" s="173" t="s">
        <v>71</v>
      </c>
      <c r="AO66" s="173" t="s">
        <v>71</v>
      </c>
      <c r="AP66" s="174" t="s">
        <v>71</v>
      </c>
      <c r="AQ66" s="180" t="s">
        <v>71</v>
      </c>
      <c r="AR66" s="200">
        <f>AD66+AM66</f>
        <v>0</v>
      </c>
      <c r="AS66" s="64">
        <f t="shared" si="22"/>
        <v>0</v>
      </c>
      <c r="AT66" s="63"/>
      <c r="AU66" s="65" t="e">
        <f t="shared" si="29"/>
        <v>#DIV/0!</v>
      </c>
      <c r="AV66" s="263"/>
      <c r="AW66" s="124"/>
      <c r="AX66" s="66"/>
      <c r="AZ66" s="306"/>
      <c r="BA66" s="67"/>
    </row>
    <row r="67" spans="1:53" ht="13.5" thickBot="1" x14ac:dyDescent="0.25">
      <c r="A67" s="275"/>
      <c r="B67" s="538"/>
      <c r="C67" s="527" t="s">
        <v>32</v>
      </c>
      <c r="D67" s="236"/>
      <c r="E67" s="219"/>
      <c r="F67" s="114"/>
      <c r="G67" s="114"/>
      <c r="H67" s="114"/>
      <c r="I67" s="114"/>
      <c r="J67" s="114"/>
      <c r="K67" s="114"/>
      <c r="L67" s="114"/>
      <c r="M67" s="114"/>
      <c r="N67" s="114"/>
      <c r="O67" s="114"/>
      <c r="P67" s="101">
        <f t="shared" si="0"/>
        <v>0</v>
      </c>
      <c r="Q67" s="197">
        <f>P67+P68</f>
        <v>0</v>
      </c>
      <c r="R67" s="334"/>
      <c r="S67" s="132">
        <f>Q67-R67</f>
        <v>0</v>
      </c>
      <c r="T67" s="164" t="e">
        <f t="shared" si="19"/>
        <v>#DIV/0!</v>
      </c>
      <c r="U67" s="155" t="e">
        <f t="shared" si="20"/>
        <v>#DIV/0!</v>
      </c>
      <c r="V67" s="155" t="e">
        <f t="shared" si="21"/>
        <v>#DIV/0!</v>
      </c>
      <c r="W67" s="158" t="e">
        <f t="shared" si="8"/>
        <v>#DIV/0!</v>
      </c>
      <c r="X67" s="298">
        <v>0.04</v>
      </c>
      <c r="Y67" s="91"/>
      <c r="Z67" s="412" t="e">
        <f t="shared" si="13"/>
        <v>#DIV/0!</v>
      </c>
      <c r="AA67" s="413" t="e">
        <f t="shared" si="11"/>
        <v>#DIV/0!</v>
      </c>
      <c r="AB67" s="414" t="e">
        <f t="shared" si="9"/>
        <v>#DIV/0!</v>
      </c>
      <c r="AC67" s="77" t="e">
        <f>(Y67*Z67+Y68*Z68)*0.012</f>
        <v>#DIV/0!</v>
      </c>
      <c r="AD67" s="259"/>
      <c r="AE67" s="374"/>
      <c r="AF67" s="380" t="e">
        <f>AD67+AD68+AE67-AC67</f>
        <v>#DIV/0!</v>
      </c>
      <c r="AG67" s="4" t="e">
        <f>AF67/(12*(Y67+Y68))*1000</f>
        <v>#DIV/0!</v>
      </c>
      <c r="AH67" s="5" t="e">
        <f>AG67/AG68</f>
        <v>#DIV/0!</v>
      </c>
      <c r="AI67" s="268">
        <f t="shared" si="5"/>
        <v>0</v>
      </c>
      <c r="AJ67" s="9" t="e">
        <f>AD67+AD68+AE67-(AI67*Z67+AI68*Z68)*0.012</f>
        <v>#DIV/0!</v>
      </c>
      <c r="AK67" s="4" t="e">
        <f>AJ67/(12*(AI67+AI68))*1000</f>
        <v>#DIV/0!</v>
      </c>
      <c r="AL67" s="183" t="e">
        <f>AK67/AG68</f>
        <v>#DIV/0!</v>
      </c>
      <c r="AM67" s="187"/>
      <c r="AN67" s="186" t="e">
        <f>(AM67+AM68)/(12*(AI67+AI68))*1000</f>
        <v>#DIV/0!</v>
      </c>
      <c r="AO67" s="4" t="e">
        <f>(H67+I67+H68+I68)/(12*(D67+D68))*1000+AK67+AN67</f>
        <v>#DIV/0!</v>
      </c>
      <c r="AP67" s="6" t="e">
        <f>(AK67+AN67)/((H67+I67+H68+I68)*1000)*(D67+D68)*12</f>
        <v>#DIV/0!</v>
      </c>
      <c r="AQ67" s="179" t="e">
        <f>AO67/((H67+I67+H68+I68)*1000)*(D67+D68)*12</f>
        <v>#DIV/0!</v>
      </c>
      <c r="AR67" s="199">
        <f t="shared" si="30"/>
        <v>0</v>
      </c>
      <c r="AS67" s="16">
        <f t="shared" si="22"/>
        <v>0</v>
      </c>
      <c r="AT67" s="3"/>
      <c r="AU67" s="17" t="e">
        <f t="shared" si="29"/>
        <v>#DIV/0!</v>
      </c>
      <c r="AV67" s="264"/>
      <c r="AW67" s="236"/>
      <c r="AX67" s="14" t="e">
        <f>(AR67+AR68+AE67-AV67-AV68)/((AW67+AW68)*12)</f>
        <v>#DIV/0!</v>
      </c>
      <c r="AZ67" s="487"/>
      <c r="BA67" s="38">
        <f>IF(AR67+AR68+AE67-AV67-AV68&lt;0,AR67+AR68+AE67-AV67-AV68,0)</f>
        <v>0</v>
      </c>
    </row>
    <row r="68" spans="1:53" ht="13.5" thickBot="1" x14ac:dyDescent="0.25">
      <c r="A68" s="86"/>
      <c r="B68" s="539"/>
      <c r="C68" s="493" t="s">
        <v>33</v>
      </c>
      <c r="D68" s="494"/>
      <c r="E68" s="495"/>
      <c r="F68" s="496"/>
      <c r="G68" s="496"/>
      <c r="H68" s="496"/>
      <c r="I68" s="496"/>
      <c r="J68" s="496"/>
      <c r="K68" s="496"/>
      <c r="L68" s="496"/>
      <c r="M68" s="496"/>
      <c r="N68" s="496"/>
      <c r="O68" s="496"/>
      <c r="P68" s="497">
        <f t="shared" si="0"/>
        <v>0</v>
      </c>
      <c r="Q68" s="498" t="s">
        <v>71</v>
      </c>
      <c r="R68" s="499" t="s">
        <v>71</v>
      </c>
      <c r="S68" s="500" t="s">
        <v>71</v>
      </c>
      <c r="T68" s="501" t="e">
        <f t="shared" si="19"/>
        <v>#DIV/0!</v>
      </c>
      <c r="U68" s="502" t="e">
        <f t="shared" si="20"/>
        <v>#DIV/0!</v>
      </c>
      <c r="V68" s="502" t="e">
        <f t="shared" si="21"/>
        <v>#DIV/0!</v>
      </c>
      <c r="W68" s="503" t="e">
        <f t="shared" si="8"/>
        <v>#DIV/0!</v>
      </c>
      <c r="X68" s="504">
        <v>0.08</v>
      </c>
      <c r="Y68" s="505"/>
      <c r="Z68" s="506" t="e">
        <f t="shared" si="13"/>
        <v>#DIV/0!</v>
      </c>
      <c r="AA68" s="507" t="e">
        <f>T68-W68+0.1*(F68+0.8*(G68+L68+M68))</f>
        <v>#DIV/0!</v>
      </c>
      <c r="AB68" s="508" t="e">
        <f t="shared" si="9"/>
        <v>#DIV/0!</v>
      </c>
      <c r="AC68" s="509" t="s">
        <v>71</v>
      </c>
      <c r="AD68" s="510"/>
      <c r="AE68" s="511"/>
      <c r="AF68" s="512" t="s">
        <v>71</v>
      </c>
      <c r="AG68" s="513" t="e">
        <f>(H67+H68+I67+I68)/(12*(D67+D68))*1000</f>
        <v>#DIV/0!</v>
      </c>
      <c r="AH68" s="514" t="s">
        <v>71</v>
      </c>
      <c r="AI68" s="515">
        <f t="shared" si="5"/>
        <v>0</v>
      </c>
      <c r="AJ68" s="516" t="s">
        <v>71</v>
      </c>
      <c r="AK68" s="517" t="s">
        <v>71</v>
      </c>
      <c r="AL68" s="518" t="s">
        <v>71</v>
      </c>
      <c r="AM68" s="519"/>
      <c r="AN68" s="516" t="s">
        <v>71</v>
      </c>
      <c r="AO68" s="516" t="s">
        <v>71</v>
      </c>
      <c r="AP68" s="517" t="s">
        <v>71</v>
      </c>
      <c r="AQ68" s="520" t="s">
        <v>71</v>
      </c>
      <c r="AR68" s="521">
        <f t="shared" si="30"/>
        <v>0</v>
      </c>
      <c r="AS68" s="522">
        <f t="shared" si="22"/>
        <v>0</v>
      </c>
      <c r="AT68" s="523"/>
      <c r="AU68" s="524" t="e">
        <f t="shared" si="29"/>
        <v>#DIV/0!</v>
      </c>
      <c r="AV68" s="525"/>
      <c r="AW68" s="494"/>
      <c r="AX68" s="526"/>
      <c r="AZ68" s="488"/>
      <c r="BA68" s="486"/>
    </row>
    <row r="69" spans="1:53" x14ac:dyDescent="0.2">
      <c r="A69" s="85"/>
      <c r="B69" s="536"/>
      <c r="C69" s="286" t="s">
        <v>32</v>
      </c>
      <c r="D69" s="242"/>
      <c r="E69" s="221"/>
      <c r="F69" s="116"/>
      <c r="G69" s="116"/>
      <c r="H69" s="116"/>
      <c r="I69" s="116"/>
      <c r="J69" s="116"/>
      <c r="K69" s="116"/>
      <c r="L69" s="116"/>
      <c r="M69" s="116"/>
      <c r="N69" s="116"/>
      <c r="O69" s="116"/>
      <c r="P69" s="103">
        <f t="shared" ref="P69:P132" si="31">SUM(F69:O69)</f>
        <v>0</v>
      </c>
      <c r="Q69" s="489">
        <f>P69+P70</f>
        <v>0</v>
      </c>
      <c r="R69" s="490"/>
      <c r="S69" s="143">
        <f>Q69-R69</f>
        <v>0</v>
      </c>
      <c r="T69" s="163" t="e">
        <f>P69/(12*D69)*1000</f>
        <v>#DIV/0!</v>
      </c>
      <c r="U69" s="154" t="e">
        <f t="shared" ref="U69:U100" si="32">H69/(12*D69)*1000</f>
        <v>#DIV/0!</v>
      </c>
      <c r="V69" s="154" t="e">
        <f t="shared" ref="V69:V100" si="33">I69/(12*D69)*1000</f>
        <v>#DIV/0!</v>
      </c>
      <c r="W69" s="157" t="e">
        <f t="shared" si="8"/>
        <v>#DIV/0!</v>
      </c>
      <c r="X69" s="456">
        <v>0.04</v>
      </c>
      <c r="Y69" s="457"/>
      <c r="Z69" s="458" t="e">
        <f t="shared" si="13"/>
        <v>#DIV/0!</v>
      </c>
      <c r="AA69" s="459" t="e">
        <f t="shared" si="11"/>
        <v>#DIV/0!</v>
      </c>
      <c r="AB69" s="460" t="e">
        <f t="shared" si="9"/>
        <v>#DIV/0!</v>
      </c>
      <c r="AC69" s="491" t="e">
        <f>(Y69*Z69+Y70*Z70)*0.012</f>
        <v>#DIV/0!</v>
      </c>
      <c r="AD69" s="462"/>
      <c r="AE69" s="463"/>
      <c r="AF69" s="464" t="e">
        <f>AD69+AD70+AE69-AC69</f>
        <v>#DIV/0!</v>
      </c>
      <c r="AG69" s="465" t="e">
        <f>AF69/(12*(Y69+Y70))*1000</f>
        <v>#DIV/0!</v>
      </c>
      <c r="AH69" s="466" t="e">
        <f>AG69/AG70</f>
        <v>#DIV/0!</v>
      </c>
      <c r="AI69" s="467">
        <f t="shared" ref="AI69:AI132" si="34">Y69</f>
        <v>0</v>
      </c>
      <c r="AJ69" s="468" t="e">
        <f>AD69+AD70+AE69-(AI69*Z69+AI70*Z70)*0.012</f>
        <v>#DIV/0!</v>
      </c>
      <c r="AK69" s="465" t="e">
        <f>AJ69/(12*(AI69+AI70))*1000</f>
        <v>#DIV/0!</v>
      </c>
      <c r="AL69" s="469" t="e">
        <f>AK69/AG70</f>
        <v>#DIV/0!</v>
      </c>
      <c r="AM69" s="470"/>
      <c r="AN69" s="471" t="e">
        <f>(AM69+AM70)/(12*(AI69+AI70))*1000</f>
        <v>#DIV/0!</v>
      </c>
      <c r="AO69" s="465" t="e">
        <f>(H69+I69+H70+I70)/(12*(D69+D70))*1000+AK69+AN69</f>
        <v>#DIV/0!</v>
      </c>
      <c r="AP69" s="472" t="e">
        <f>(AK69+AN69)/((H69+I69+H70+I70)*1000)*(D69+D70)*12</f>
        <v>#DIV/0!</v>
      </c>
      <c r="AQ69" s="473" t="e">
        <f>AO69/((H69+I69+H70+I70)*1000)*(D69+D70)*12</f>
        <v>#DIV/0!</v>
      </c>
      <c r="AR69" s="474">
        <f t="shared" si="30"/>
        <v>0</v>
      </c>
      <c r="AS69" s="69">
        <f t="shared" ref="AS69:AS100" si="35">H69+I69</f>
        <v>0</v>
      </c>
      <c r="AT69" s="492"/>
      <c r="AU69" s="70" t="e">
        <f t="shared" si="29"/>
        <v>#DIV/0!</v>
      </c>
      <c r="AV69" s="475"/>
      <c r="AW69" s="242"/>
      <c r="AX69" s="390" t="e">
        <f>(AR69+AR70+AE69-AV69-AV70)/((AW69+AW70)*12)</f>
        <v>#DIV/0!</v>
      </c>
      <c r="AZ69" s="307"/>
      <c r="BA69" s="38">
        <f>IF(AR69+AR70+AE69-AV69-AV70&lt;0,AR69+AR70+AE69-AV69-AV70,0)</f>
        <v>0</v>
      </c>
    </row>
    <row r="70" spans="1:53" ht="13.5" thickBot="1" x14ac:dyDescent="0.25">
      <c r="A70" s="86"/>
      <c r="B70" s="535"/>
      <c r="C70" s="287" t="s">
        <v>33</v>
      </c>
      <c r="D70" s="124"/>
      <c r="E70" s="220"/>
      <c r="F70" s="115"/>
      <c r="G70" s="115"/>
      <c r="H70" s="115"/>
      <c r="I70" s="115"/>
      <c r="J70" s="115"/>
      <c r="K70" s="115"/>
      <c r="L70" s="115"/>
      <c r="M70" s="115"/>
      <c r="N70" s="115"/>
      <c r="O70" s="115"/>
      <c r="P70" s="102">
        <f t="shared" si="31"/>
        <v>0</v>
      </c>
      <c r="Q70" s="196" t="s">
        <v>71</v>
      </c>
      <c r="R70" s="230" t="s">
        <v>71</v>
      </c>
      <c r="S70" s="150" t="s">
        <v>71</v>
      </c>
      <c r="T70" s="162" t="e">
        <f t="shared" ref="T70:T100" si="36">P70/(12*D70)*1000</f>
        <v>#DIV/0!</v>
      </c>
      <c r="U70" s="153" t="e">
        <f t="shared" si="32"/>
        <v>#DIV/0!</v>
      </c>
      <c r="V70" s="153" t="e">
        <f t="shared" si="33"/>
        <v>#DIV/0!</v>
      </c>
      <c r="W70" s="156" t="e">
        <f t="shared" ref="W70:W133" si="37">U70+V70</f>
        <v>#DIV/0!</v>
      </c>
      <c r="X70" s="299">
        <v>0.08</v>
      </c>
      <c r="Y70" s="92"/>
      <c r="Z70" s="415" t="e">
        <f t="shared" si="13"/>
        <v>#DIV/0!</v>
      </c>
      <c r="AA70" s="416" t="e">
        <f>T70-W70+0.1*(F70+0.8*(G70+L70+M70))</f>
        <v>#DIV/0!</v>
      </c>
      <c r="AB70" s="417" t="e">
        <f t="shared" ref="AB70:AB133" si="38">Z70-AA70</f>
        <v>#DIV/0!</v>
      </c>
      <c r="AC70" s="172" t="s">
        <v>71</v>
      </c>
      <c r="AD70" s="260"/>
      <c r="AE70" s="253"/>
      <c r="AF70" s="381" t="s">
        <v>71</v>
      </c>
      <c r="AG70" s="395" t="e">
        <f>(H69+H70+I69+I70)/(12*(D69+D70))*1000</f>
        <v>#DIV/0!</v>
      </c>
      <c r="AH70" s="175" t="s">
        <v>71</v>
      </c>
      <c r="AI70" s="176">
        <f t="shared" si="34"/>
        <v>0</v>
      </c>
      <c r="AJ70" s="173" t="s">
        <v>71</v>
      </c>
      <c r="AK70" s="174" t="s">
        <v>71</v>
      </c>
      <c r="AL70" s="184" t="s">
        <v>71</v>
      </c>
      <c r="AM70" s="215"/>
      <c r="AN70" s="173" t="s">
        <v>71</v>
      </c>
      <c r="AO70" s="173" t="s">
        <v>71</v>
      </c>
      <c r="AP70" s="174" t="s">
        <v>71</v>
      </c>
      <c r="AQ70" s="180" t="s">
        <v>71</v>
      </c>
      <c r="AR70" s="200">
        <f t="shared" si="30"/>
        <v>0</v>
      </c>
      <c r="AS70" s="64">
        <f t="shared" si="35"/>
        <v>0</v>
      </c>
      <c r="AT70" s="177"/>
      <c r="AU70" s="65" t="e">
        <f t="shared" si="29"/>
        <v>#DIV/0!</v>
      </c>
      <c r="AV70" s="263"/>
      <c r="AW70" s="124"/>
      <c r="AX70" s="66"/>
      <c r="AZ70" s="306"/>
      <c r="BA70" s="67"/>
    </row>
    <row r="71" spans="1:53" x14ac:dyDescent="0.2">
      <c r="A71" s="275"/>
      <c r="B71" s="537"/>
      <c r="C71" s="290" t="s">
        <v>32</v>
      </c>
      <c r="D71" s="236"/>
      <c r="E71" s="219"/>
      <c r="F71" s="114"/>
      <c r="G71" s="114"/>
      <c r="H71" s="114"/>
      <c r="I71" s="114"/>
      <c r="J71" s="114"/>
      <c r="K71" s="114"/>
      <c r="L71" s="114"/>
      <c r="M71" s="114"/>
      <c r="N71" s="114"/>
      <c r="O71" s="114"/>
      <c r="P71" s="105">
        <f t="shared" si="31"/>
        <v>0</v>
      </c>
      <c r="Q71" s="195">
        <f>P71+P72</f>
        <v>0</v>
      </c>
      <c r="R71" s="392"/>
      <c r="S71" s="132">
        <f>Q71-R71</f>
        <v>0</v>
      </c>
      <c r="T71" s="164" t="e">
        <f t="shared" si="36"/>
        <v>#DIV/0!</v>
      </c>
      <c r="U71" s="155" t="e">
        <f t="shared" si="32"/>
        <v>#DIV/0!</v>
      </c>
      <c r="V71" s="155" t="e">
        <f t="shared" si="33"/>
        <v>#DIV/0!</v>
      </c>
      <c r="W71" s="158" t="e">
        <f t="shared" si="37"/>
        <v>#DIV/0!</v>
      </c>
      <c r="X71" s="298">
        <v>0.04</v>
      </c>
      <c r="Y71" s="91"/>
      <c r="Z71" s="412" t="e">
        <f t="shared" si="13"/>
        <v>#DIV/0!</v>
      </c>
      <c r="AA71" s="413" t="e">
        <f t="shared" ref="AA71:AA133" si="39">T71-W71</f>
        <v>#DIV/0!</v>
      </c>
      <c r="AB71" s="414" t="e">
        <f t="shared" si="38"/>
        <v>#DIV/0!</v>
      </c>
      <c r="AC71" s="77" t="e">
        <f>(Y71*Z71+Y72*Z72)*0.012</f>
        <v>#DIV/0!</v>
      </c>
      <c r="AD71" s="259"/>
      <c r="AE71" s="252"/>
      <c r="AF71" s="380" t="e">
        <f>AD71+AD72+AE71-AC71</f>
        <v>#DIV/0!</v>
      </c>
      <c r="AG71" s="4" t="e">
        <f>AF71/(12*(Y71+Y72))*1000</f>
        <v>#DIV/0!</v>
      </c>
      <c r="AH71" s="5" t="e">
        <f>AG71/AG72</f>
        <v>#DIV/0!</v>
      </c>
      <c r="AI71" s="268">
        <f t="shared" si="34"/>
        <v>0</v>
      </c>
      <c r="AJ71" s="9" t="e">
        <f>AD71+AD72+AE71-(AI71*Z71+AI72*Z72)*0.012</f>
        <v>#DIV/0!</v>
      </c>
      <c r="AK71" s="4" t="e">
        <f>AJ71/(12*(AI71+AI72))*1000</f>
        <v>#DIV/0!</v>
      </c>
      <c r="AL71" s="183" t="e">
        <f>AK71/AG72</f>
        <v>#DIV/0!</v>
      </c>
      <c r="AM71" s="187"/>
      <c r="AN71" s="186" t="e">
        <f>(AM71+AM72)/(12*(AI71+AI72))*1000</f>
        <v>#DIV/0!</v>
      </c>
      <c r="AO71" s="4" t="e">
        <f>(H71+I71+H72+I72)/(12*(D71+D72))*1000+AK71+AN71</f>
        <v>#DIV/0!</v>
      </c>
      <c r="AP71" s="6" t="e">
        <f>(AK71+AN71)/((H71+I71+H72+I72)*1000)*(D71+D72)*12</f>
        <v>#DIV/0!</v>
      </c>
      <c r="AQ71" s="179" t="e">
        <f>AO71/((H71+I71+H72+I72)*1000)*(D71+D72)*12</f>
        <v>#DIV/0!</v>
      </c>
      <c r="AR71" s="199">
        <f t="shared" si="30"/>
        <v>0</v>
      </c>
      <c r="AS71" s="16">
        <f t="shared" si="35"/>
        <v>0</v>
      </c>
      <c r="AT71" s="178"/>
      <c r="AU71" s="17" t="e">
        <f t="shared" si="29"/>
        <v>#DIV/0!</v>
      </c>
      <c r="AV71" s="264"/>
      <c r="AW71" s="236"/>
      <c r="AX71" s="14" t="e">
        <f>(AR71+AR72+AE71-AV71-AV72)/((AW71+AW72)*12)</f>
        <v>#DIV/0!</v>
      </c>
      <c r="AZ71" s="305"/>
      <c r="BA71" s="38">
        <f>IF(AR71+AR72+AE71-AV71-AV72&lt;0,AR71+AR72+AE71-AV71-AV72,0)</f>
        <v>0</v>
      </c>
    </row>
    <row r="72" spans="1:53" ht="13.5" thickBot="1" x14ac:dyDescent="0.25">
      <c r="A72" s="86"/>
      <c r="B72" s="535"/>
      <c r="C72" s="287" t="s">
        <v>33</v>
      </c>
      <c r="D72" s="124"/>
      <c r="E72" s="220"/>
      <c r="F72" s="115"/>
      <c r="G72" s="115"/>
      <c r="H72" s="115"/>
      <c r="I72" s="115"/>
      <c r="J72" s="115"/>
      <c r="K72" s="115"/>
      <c r="L72" s="115"/>
      <c r="M72" s="115"/>
      <c r="N72" s="115"/>
      <c r="O72" s="115"/>
      <c r="P72" s="102">
        <f t="shared" si="31"/>
        <v>0</v>
      </c>
      <c r="Q72" s="196" t="s">
        <v>71</v>
      </c>
      <c r="R72" s="230" t="s">
        <v>71</v>
      </c>
      <c r="S72" s="150" t="s">
        <v>71</v>
      </c>
      <c r="T72" s="162" t="e">
        <f t="shared" si="36"/>
        <v>#DIV/0!</v>
      </c>
      <c r="U72" s="153" t="e">
        <f t="shared" si="32"/>
        <v>#DIV/0!</v>
      </c>
      <c r="V72" s="153" t="e">
        <f t="shared" si="33"/>
        <v>#DIV/0!</v>
      </c>
      <c r="W72" s="156" t="e">
        <f t="shared" si="37"/>
        <v>#DIV/0!</v>
      </c>
      <c r="X72" s="299">
        <v>0.08</v>
      </c>
      <c r="Y72" s="92"/>
      <c r="Z72" s="415" t="e">
        <f t="shared" si="13"/>
        <v>#DIV/0!</v>
      </c>
      <c r="AA72" s="416" t="e">
        <f>T72-W72+0.1*(F72+0.8*(G72+L72+M72))</f>
        <v>#DIV/0!</v>
      </c>
      <c r="AB72" s="417" t="e">
        <f t="shared" si="38"/>
        <v>#DIV/0!</v>
      </c>
      <c r="AC72" s="172" t="s">
        <v>71</v>
      </c>
      <c r="AD72" s="260"/>
      <c r="AE72" s="253"/>
      <c r="AF72" s="381" t="s">
        <v>71</v>
      </c>
      <c r="AG72" s="395" t="e">
        <f>(H71+H72+I71+I72)/(12*(D71+D72))*1000</f>
        <v>#DIV/0!</v>
      </c>
      <c r="AH72" s="175" t="s">
        <v>71</v>
      </c>
      <c r="AI72" s="176">
        <f t="shared" si="34"/>
        <v>0</v>
      </c>
      <c r="AJ72" s="173" t="s">
        <v>71</v>
      </c>
      <c r="AK72" s="174" t="s">
        <v>71</v>
      </c>
      <c r="AL72" s="184" t="s">
        <v>71</v>
      </c>
      <c r="AM72" s="215"/>
      <c r="AN72" s="173" t="s">
        <v>71</v>
      </c>
      <c r="AO72" s="173" t="s">
        <v>71</v>
      </c>
      <c r="AP72" s="174" t="s">
        <v>71</v>
      </c>
      <c r="AQ72" s="180" t="s">
        <v>71</v>
      </c>
      <c r="AR72" s="200">
        <f t="shared" si="30"/>
        <v>0</v>
      </c>
      <c r="AS72" s="64">
        <f t="shared" si="35"/>
        <v>0</v>
      </c>
      <c r="AT72" s="177"/>
      <c r="AU72" s="65" t="e">
        <f t="shared" ref="AU72:AU93" si="40">W72/AT72</f>
        <v>#DIV/0!</v>
      </c>
      <c r="AV72" s="263"/>
      <c r="AW72" s="124"/>
      <c r="AX72" s="66"/>
      <c r="AZ72" s="306"/>
      <c r="BA72" s="67"/>
    </row>
    <row r="73" spans="1:53" x14ac:dyDescent="0.2">
      <c r="A73" s="275"/>
      <c r="B73" s="537"/>
      <c r="C73" s="290" t="s">
        <v>32</v>
      </c>
      <c r="D73" s="236"/>
      <c r="E73" s="219"/>
      <c r="F73" s="114"/>
      <c r="G73" s="114"/>
      <c r="H73" s="114"/>
      <c r="I73" s="114"/>
      <c r="J73" s="114"/>
      <c r="K73" s="114"/>
      <c r="L73" s="114"/>
      <c r="M73" s="114"/>
      <c r="N73" s="114"/>
      <c r="O73" s="114"/>
      <c r="P73" s="105">
        <f t="shared" si="31"/>
        <v>0</v>
      </c>
      <c r="Q73" s="195">
        <f>P73+P74</f>
        <v>0</v>
      </c>
      <c r="R73" s="392"/>
      <c r="S73" s="132">
        <f>Q73-R73</f>
        <v>0</v>
      </c>
      <c r="T73" s="164" t="e">
        <f t="shared" si="36"/>
        <v>#DIV/0!</v>
      </c>
      <c r="U73" s="155" t="e">
        <f t="shared" si="32"/>
        <v>#DIV/0!</v>
      </c>
      <c r="V73" s="155" t="e">
        <f t="shared" si="33"/>
        <v>#DIV/0!</v>
      </c>
      <c r="W73" s="158" t="e">
        <f t="shared" si="37"/>
        <v>#DIV/0!</v>
      </c>
      <c r="X73" s="298">
        <v>0.04</v>
      </c>
      <c r="Y73" s="91"/>
      <c r="Z73" s="412" t="e">
        <f t="shared" si="13"/>
        <v>#DIV/0!</v>
      </c>
      <c r="AA73" s="413" t="e">
        <f t="shared" si="39"/>
        <v>#DIV/0!</v>
      </c>
      <c r="AB73" s="414" t="e">
        <f t="shared" si="38"/>
        <v>#DIV/0!</v>
      </c>
      <c r="AC73" s="77" t="e">
        <f>(Y73*Z73+Y74*Z74)*0.012</f>
        <v>#DIV/0!</v>
      </c>
      <c r="AD73" s="259"/>
      <c r="AE73" s="252"/>
      <c r="AF73" s="380" t="e">
        <f>AD73+AD74+AE73-AC73</f>
        <v>#DIV/0!</v>
      </c>
      <c r="AG73" s="4" t="e">
        <f>AF73/(12*(Y73+Y74))*1000</f>
        <v>#DIV/0!</v>
      </c>
      <c r="AH73" s="5" t="e">
        <f>AG73/AG74</f>
        <v>#DIV/0!</v>
      </c>
      <c r="AI73" s="268">
        <f t="shared" si="34"/>
        <v>0</v>
      </c>
      <c r="AJ73" s="9" t="e">
        <f>AD73+AD74+AE73-(AI73*Z73+AI74*Z74)*0.012</f>
        <v>#DIV/0!</v>
      </c>
      <c r="AK73" s="4" t="e">
        <f>AJ73/(12*(AI73+AI74))*1000</f>
        <v>#DIV/0!</v>
      </c>
      <c r="AL73" s="183" t="e">
        <f>AK73/AG74</f>
        <v>#DIV/0!</v>
      </c>
      <c r="AM73" s="187"/>
      <c r="AN73" s="186" t="e">
        <f>(AM73+AM74)/(12*(AI73+AI74))*1000</f>
        <v>#DIV/0!</v>
      </c>
      <c r="AO73" s="4" t="e">
        <f>(H73+I73+H74+I74)/(12*(D73+D74))*1000+AK73+AN73</f>
        <v>#DIV/0!</v>
      </c>
      <c r="AP73" s="6" t="e">
        <f>(AK73+AN73)/((H73+I73+H74+I74)*1000)*(D73+D74)*12</f>
        <v>#DIV/0!</v>
      </c>
      <c r="AQ73" s="179" t="e">
        <f>AO73/((H73+I73+H74+I74)*1000)*(D73+D74)*12</f>
        <v>#DIV/0!</v>
      </c>
      <c r="AR73" s="199">
        <f t="shared" si="30"/>
        <v>0</v>
      </c>
      <c r="AS73" s="16">
        <f t="shared" si="35"/>
        <v>0</v>
      </c>
      <c r="AT73" s="178"/>
      <c r="AU73" s="17" t="e">
        <f t="shared" si="40"/>
        <v>#DIV/0!</v>
      </c>
      <c r="AV73" s="264"/>
      <c r="AW73" s="236"/>
      <c r="AX73" s="14" t="e">
        <f>(AR73+AR74+AE73-AV73-AV74)/((AW73+AW74)*12)</f>
        <v>#DIV/0!</v>
      </c>
      <c r="AZ73" s="305"/>
      <c r="BA73" s="38">
        <f>IF(AR73+AR74+AE73-AV73-AV74&lt;0,AR73+AR74+AE73-AV73-AV74,0)</f>
        <v>0</v>
      </c>
    </row>
    <row r="74" spans="1:53" ht="13.5" thickBot="1" x14ac:dyDescent="0.25">
      <c r="A74" s="86"/>
      <c r="B74" s="535"/>
      <c r="C74" s="287" t="s">
        <v>33</v>
      </c>
      <c r="D74" s="124"/>
      <c r="E74" s="220"/>
      <c r="F74" s="115"/>
      <c r="G74" s="115"/>
      <c r="H74" s="115"/>
      <c r="I74" s="115"/>
      <c r="J74" s="115"/>
      <c r="K74" s="115"/>
      <c r="L74" s="115"/>
      <c r="M74" s="115"/>
      <c r="N74" s="115"/>
      <c r="O74" s="115"/>
      <c r="P74" s="102">
        <f t="shared" si="31"/>
        <v>0</v>
      </c>
      <c r="Q74" s="196" t="s">
        <v>71</v>
      </c>
      <c r="R74" s="230" t="s">
        <v>71</v>
      </c>
      <c r="S74" s="150" t="s">
        <v>71</v>
      </c>
      <c r="T74" s="162" t="e">
        <f t="shared" si="36"/>
        <v>#DIV/0!</v>
      </c>
      <c r="U74" s="153" t="e">
        <f t="shared" si="32"/>
        <v>#DIV/0!</v>
      </c>
      <c r="V74" s="153" t="e">
        <f t="shared" si="33"/>
        <v>#DIV/0!</v>
      </c>
      <c r="W74" s="156" t="e">
        <f t="shared" si="37"/>
        <v>#DIV/0!</v>
      </c>
      <c r="X74" s="299">
        <v>0.08</v>
      </c>
      <c r="Y74" s="92"/>
      <c r="Z74" s="415" t="e">
        <f t="shared" si="13"/>
        <v>#DIV/0!</v>
      </c>
      <c r="AA74" s="416" t="e">
        <f>T74-W74+0.1*(F74+0.8*(G74+L74+M74))</f>
        <v>#DIV/0!</v>
      </c>
      <c r="AB74" s="417" t="e">
        <f t="shared" si="38"/>
        <v>#DIV/0!</v>
      </c>
      <c r="AC74" s="172" t="s">
        <v>71</v>
      </c>
      <c r="AD74" s="260"/>
      <c r="AE74" s="253"/>
      <c r="AF74" s="381" t="s">
        <v>71</v>
      </c>
      <c r="AG74" s="395" t="e">
        <f>(H73+H74+I73+I74)/(12*(D73+D74))*1000</f>
        <v>#DIV/0!</v>
      </c>
      <c r="AH74" s="175" t="s">
        <v>71</v>
      </c>
      <c r="AI74" s="176">
        <f t="shared" si="34"/>
        <v>0</v>
      </c>
      <c r="AJ74" s="173" t="s">
        <v>71</v>
      </c>
      <c r="AK74" s="174" t="s">
        <v>71</v>
      </c>
      <c r="AL74" s="184" t="s">
        <v>71</v>
      </c>
      <c r="AM74" s="215"/>
      <c r="AN74" s="173" t="s">
        <v>71</v>
      </c>
      <c r="AO74" s="173" t="s">
        <v>71</v>
      </c>
      <c r="AP74" s="174" t="s">
        <v>71</v>
      </c>
      <c r="AQ74" s="180" t="s">
        <v>71</v>
      </c>
      <c r="AR74" s="200">
        <f t="shared" si="30"/>
        <v>0</v>
      </c>
      <c r="AS74" s="64">
        <f t="shared" si="35"/>
        <v>0</v>
      </c>
      <c r="AT74" s="177"/>
      <c r="AU74" s="65" t="e">
        <f t="shared" si="40"/>
        <v>#DIV/0!</v>
      </c>
      <c r="AV74" s="263"/>
      <c r="AW74" s="124"/>
      <c r="AX74" s="66"/>
      <c r="AZ74" s="306"/>
      <c r="BA74" s="67"/>
    </row>
    <row r="75" spans="1:53" x14ac:dyDescent="0.2">
      <c r="A75" s="275"/>
      <c r="B75" s="537"/>
      <c r="C75" s="290" t="s">
        <v>32</v>
      </c>
      <c r="D75" s="236"/>
      <c r="E75" s="219"/>
      <c r="F75" s="114"/>
      <c r="G75" s="114"/>
      <c r="H75" s="114"/>
      <c r="I75" s="114"/>
      <c r="J75" s="114"/>
      <c r="K75" s="114"/>
      <c r="L75" s="114"/>
      <c r="M75" s="114"/>
      <c r="N75" s="114"/>
      <c r="O75" s="114"/>
      <c r="P75" s="105">
        <f t="shared" si="31"/>
        <v>0</v>
      </c>
      <c r="Q75" s="195">
        <f>P75+P76</f>
        <v>0</v>
      </c>
      <c r="R75" s="391"/>
      <c r="S75" s="132">
        <f>Q75-R75</f>
        <v>0</v>
      </c>
      <c r="T75" s="164" t="e">
        <f t="shared" si="36"/>
        <v>#DIV/0!</v>
      </c>
      <c r="U75" s="155" t="e">
        <f t="shared" si="32"/>
        <v>#DIV/0!</v>
      </c>
      <c r="V75" s="155" t="e">
        <f t="shared" si="33"/>
        <v>#DIV/0!</v>
      </c>
      <c r="W75" s="158" t="e">
        <f t="shared" si="37"/>
        <v>#DIV/0!</v>
      </c>
      <c r="X75" s="298">
        <v>0.04</v>
      </c>
      <c r="Y75" s="91"/>
      <c r="Z75" s="412" t="e">
        <f t="shared" si="13"/>
        <v>#DIV/0!</v>
      </c>
      <c r="AA75" s="413" t="e">
        <f t="shared" si="39"/>
        <v>#DIV/0!</v>
      </c>
      <c r="AB75" s="414" t="e">
        <f t="shared" si="38"/>
        <v>#DIV/0!</v>
      </c>
      <c r="AC75" s="77" t="e">
        <f>(Y75*Z75+Y76*Z76)*0.012</f>
        <v>#DIV/0!</v>
      </c>
      <c r="AD75" s="259"/>
      <c r="AE75" s="252"/>
      <c r="AF75" s="380" t="e">
        <f>AD75+AD76+AE75-AC75</f>
        <v>#DIV/0!</v>
      </c>
      <c r="AG75" s="4" t="e">
        <f>AF75/(12*(Y75+Y76))*1000</f>
        <v>#DIV/0!</v>
      </c>
      <c r="AH75" s="5" t="e">
        <f>AG75/AG76</f>
        <v>#DIV/0!</v>
      </c>
      <c r="AI75" s="268">
        <f t="shared" si="34"/>
        <v>0</v>
      </c>
      <c r="AJ75" s="9" t="e">
        <f>AD75+AD76+AE75-(AI75*Z75+AI76*Z76)*0.012</f>
        <v>#DIV/0!</v>
      </c>
      <c r="AK75" s="4" t="e">
        <f>AJ75/(12*(AI75+AI76))*1000</f>
        <v>#DIV/0!</v>
      </c>
      <c r="AL75" s="183" t="e">
        <f>AK75/AG76</f>
        <v>#DIV/0!</v>
      </c>
      <c r="AM75" s="187"/>
      <c r="AN75" s="186" t="e">
        <f>(AM75+AM76)/(12*(AI75+AI76))*1000</f>
        <v>#DIV/0!</v>
      </c>
      <c r="AO75" s="4" t="e">
        <f>(H75+I75+H76+I76)/(12*(D75+D76))*1000+AK75+AN75</f>
        <v>#DIV/0!</v>
      </c>
      <c r="AP75" s="6" t="e">
        <f>(AK75+AN75)/((H75+I75+H76+I76)*1000)*(D75+D76)*12</f>
        <v>#DIV/0!</v>
      </c>
      <c r="AQ75" s="179" t="e">
        <f>AO75/((H75+I75+H76+I76)*1000)*(D75+D76)*12</f>
        <v>#DIV/0!</v>
      </c>
      <c r="AR75" s="199">
        <f t="shared" si="30"/>
        <v>0</v>
      </c>
      <c r="AS75" s="16">
        <f t="shared" si="35"/>
        <v>0</v>
      </c>
      <c r="AT75" s="178"/>
      <c r="AU75" s="17" t="e">
        <f t="shared" si="40"/>
        <v>#DIV/0!</v>
      </c>
      <c r="AV75" s="264"/>
      <c r="AW75" s="236"/>
      <c r="AX75" s="14" t="e">
        <f>(AR75+AR76+AE75-AV75-AV76)/((AW75+AW76)*12)</f>
        <v>#DIV/0!</v>
      </c>
      <c r="AZ75" s="305"/>
      <c r="BA75" s="38">
        <f>IF(AR75+AR76+AE75-AV75-AV76&lt;0,AR75+AR76+AE75-AV75-AV76,0)</f>
        <v>0</v>
      </c>
    </row>
    <row r="76" spans="1:53" ht="13.5" thickBot="1" x14ac:dyDescent="0.25">
      <c r="A76" s="86"/>
      <c r="B76" s="535"/>
      <c r="C76" s="287" t="s">
        <v>33</v>
      </c>
      <c r="D76" s="124"/>
      <c r="E76" s="220"/>
      <c r="F76" s="115"/>
      <c r="G76" s="115"/>
      <c r="H76" s="115"/>
      <c r="I76" s="115"/>
      <c r="J76" s="115"/>
      <c r="K76" s="115"/>
      <c r="L76" s="115"/>
      <c r="M76" s="115"/>
      <c r="N76" s="115"/>
      <c r="O76" s="115"/>
      <c r="P76" s="102">
        <f t="shared" si="31"/>
        <v>0</v>
      </c>
      <c r="Q76" s="196" t="s">
        <v>71</v>
      </c>
      <c r="R76" s="230" t="s">
        <v>71</v>
      </c>
      <c r="S76" s="150" t="s">
        <v>71</v>
      </c>
      <c r="T76" s="162" t="e">
        <f t="shared" si="36"/>
        <v>#DIV/0!</v>
      </c>
      <c r="U76" s="153" t="e">
        <f t="shared" si="32"/>
        <v>#DIV/0!</v>
      </c>
      <c r="V76" s="153" t="e">
        <f t="shared" si="33"/>
        <v>#DIV/0!</v>
      </c>
      <c r="W76" s="156" t="e">
        <f t="shared" si="37"/>
        <v>#DIV/0!</v>
      </c>
      <c r="X76" s="299">
        <v>0.08</v>
      </c>
      <c r="Y76" s="92"/>
      <c r="Z76" s="415" t="e">
        <f t="shared" si="13"/>
        <v>#DIV/0!</v>
      </c>
      <c r="AA76" s="416" t="e">
        <f>T76-W76+0.1*(F76+0.8*(G76+L76+M76))</f>
        <v>#DIV/0!</v>
      </c>
      <c r="AB76" s="417" t="e">
        <f t="shared" si="38"/>
        <v>#DIV/0!</v>
      </c>
      <c r="AC76" s="172" t="s">
        <v>71</v>
      </c>
      <c r="AD76" s="260"/>
      <c r="AE76" s="253"/>
      <c r="AF76" s="381" t="s">
        <v>71</v>
      </c>
      <c r="AG76" s="395" t="e">
        <f>(H75+H76+I75+I76)/(12*(D75+D76))*1000</f>
        <v>#DIV/0!</v>
      </c>
      <c r="AH76" s="175" t="s">
        <v>71</v>
      </c>
      <c r="AI76" s="176">
        <f t="shared" si="34"/>
        <v>0</v>
      </c>
      <c r="AJ76" s="173" t="s">
        <v>71</v>
      </c>
      <c r="AK76" s="174" t="s">
        <v>71</v>
      </c>
      <c r="AL76" s="184" t="s">
        <v>71</v>
      </c>
      <c r="AM76" s="215"/>
      <c r="AN76" s="173" t="s">
        <v>71</v>
      </c>
      <c r="AO76" s="173" t="s">
        <v>71</v>
      </c>
      <c r="AP76" s="174" t="s">
        <v>71</v>
      </c>
      <c r="AQ76" s="180" t="s">
        <v>71</v>
      </c>
      <c r="AR76" s="200">
        <f t="shared" si="30"/>
        <v>0</v>
      </c>
      <c r="AS76" s="64">
        <f t="shared" si="35"/>
        <v>0</v>
      </c>
      <c r="AT76" s="177"/>
      <c r="AU76" s="65" t="e">
        <f t="shared" si="40"/>
        <v>#DIV/0!</v>
      </c>
      <c r="AV76" s="263"/>
      <c r="AW76" s="124"/>
      <c r="AX76" s="66"/>
      <c r="AZ76" s="306"/>
      <c r="BA76" s="67"/>
    </row>
    <row r="77" spans="1:53" x14ac:dyDescent="0.2">
      <c r="A77" s="275"/>
      <c r="B77" s="537"/>
      <c r="C77" s="290" t="s">
        <v>32</v>
      </c>
      <c r="D77" s="236"/>
      <c r="E77" s="219"/>
      <c r="F77" s="114"/>
      <c r="G77" s="114"/>
      <c r="H77" s="114"/>
      <c r="I77" s="114"/>
      <c r="J77" s="114"/>
      <c r="K77" s="114"/>
      <c r="L77" s="114"/>
      <c r="M77" s="114"/>
      <c r="N77" s="114"/>
      <c r="O77" s="114"/>
      <c r="P77" s="101">
        <f t="shared" si="31"/>
        <v>0</v>
      </c>
      <c r="Q77" s="195">
        <f>P77+P78</f>
        <v>0</v>
      </c>
      <c r="R77" s="391"/>
      <c r="S77" s="132">
        <f>Q77-R77</f>
        <v>0</v>
      </c>
      <c r="T77" s="164" t="e">
        <f t="shared" si="36"/>
        <v>#DIV/0!</v>
      </c>
      <c r="U77" s="155" t="e">
        <f t="shared" si="32"/>
        <v>#DIV/0!</v>
      </c>
      <c r="V77" s="155" t="e">
        <f t="shared" si="33"/>
        <v>#DIV/0!</v>
      </c>
      <c r="W77" s="158" t="e">
        <f t="shared" si="37"/>
        <v>#DIV/0!</v>
      </c>
      <c r="X77" s="298">
        <v>0.04</v>
      </c>
      <c r="Y77" s="424"/>
      <c r="Z77" s="412" t="e">
        <f t="shared" si="13"/>
        <v>#DIV/0!</v>
      </c>
      <c r="AA77" s="413" t="e">
        <f t="shared" si="39"/>
        <v>#DIV/0!</v>
      </c>
      <c r="AB77" s="414" t="e">
        <f t="shared" si="38"/>
        <v>#DIV/0!</v>
      </c>
      <c r="AC77" s="77" t="e">
        <f>(Y77*Z77+Y78*Z78)*0.012</f>
        <v>#DIV/0!</v>
      </c>
      <c r="AD77" s="259"/>
      <c r="AE77" s="252"/>
      <c r="AF77" s="380" t="e">
        <f>AD77+AD78+AE77-AC77</f>
        <v>#DIV/0!</v>
      </c>
      <c r="AG77" s="4" t="e">
        <f>AF77/(12*(Y77+Y78))*1000</f>
        <v>#DIV/0!</v>
      </c>
      <c r="AH77" s="5" t="e">
        <f>AG77/AG78</f>
        <v>#DIV/0!</v>
      </c>
      <c r="AI77" s="268">
        <f t="shared" si="34"/>
        <v>0</v>
      </c>
      <c r="AJ77" s="9" t="e">
        <f>AD77+AD78+AE77-(AI77*Z77+AI78*Z78)*0.012</f>
        <v>#DIV/0!</v>
      </c>
      <c r="AK77" s="4" t="e">
        <f>AJ77/(12*(AI77+AI78))*1000</f>
        <v>#DIV/0!</v>
      </c>
      <c r="AL77" s="183" t="e">
        <f>AK77/AG78</f>
        <v>#DIV/0!</v>
      </c>
      <c r="AM77" s="187"/>
      <c r="AN77" s="186" t="e">
        <f>(AM77+AM78)/(12*(AI77+AI78))*1000</f>
        <v>#DIV/0!</v>
      </c>
      <c r="AO77" s="4" t="e">
        <f>(H77+I77+H78+I78)/(12*(D77+D78))*1000+AK77+AN77</f>
        <v>#DIV/0!</v>
      </c>
      <c r="AP77" s="6" t="e">
        <f>(AK77+AN77)/((H77+I77+H78+I78)*1000)*(D77+D78)*12</f>
        <v>#DIV/0!</v>
      </c>
      <c r="AQ77" s="179" t="e">
        <f>AO77/((H77+I77+H78+I78)*1000)*(D77+D78)*12</f>
        <v>#DIV/0!</v>
      </c>
      <c r="AR77" s="199">
        <f t="shared" si="30"/>
        <v>0</v>
      </c>
      <c r="AS77" s="16">
        <f t="shared" si="35"/>
        <v>0</v>
      </c>
      <c r="AT77" s="178"/>
      <c r="AU77" s="17" t="e">
        <f t="shared" si="40"/>
        <v>#DIV/0!</v>
      </c>
      <c r="AV77" s="113"/>
      <c r="AW77" s="236"/>
      <c r="AX77" s="14" t="e">
        <f>(AR77+AR78+AE77-AV77-AV78)/((AW77+AW78)*12)</f>
        <v>#DIV/0!</v>
      </c>
      <c r="AZ77" s="305"/>
      <c r="BA77" s="38">
        <f>IF(AR77+AR78+AE77-AV77-AV78&lt;0,AR77+AR78+AE77-AV77-AV78,0)</f>
        <v>0</v>
      </c>
    </row>
    <row r="78" spans="1:53" ht="13.5" thickBot="1" x14ac:dyDescent="0.25">
      <c r="A78" s="86"/>
      <c r="B78" s="535"/>
      <c r="C78" s="287" t="s">
        <v>33</v>
      </c>
      <c r="D78" s="124"/>
      <c r="E78" s="220"/>
      <c r="F78" s="115"/>
      <c r="G78" s="115"/>
      <c r="H78" s="115"/>
      <c r="I78" s="115"/>
      <c r="J78" s="115"/>
      <c r="K78" s="115"/>
      <c r="L78" s="115"/>
      <c r="M78" s="115"/>
      <c r="N78" s="115"/>
      <c r="O78" s="115"/>
      <c r="P78" s="102">
        <f t="shared" si="31"/>
        <v>0</v>
      </c>
      <c r="Q78" s="196" t="s">
        <v>71</v>
      </c>
      <c r="R78" s="230" t="s">
        <v>71</v>
      </c>
      <c r="S78" s="150" t="s">
        <v>71</v>
      </c>
      <c r="T78" s="162" t="e">
        <f t="shared" si="36"/>
        <v>#DIV/0!</v>
      </c>
      <c r="U78" s="153" t="e">
        <f t="shared" si="32"/>
        <v>#DIV/0!</v>
      </c>
      <c r="V78" s="153" t="e">
        <f t="shared" si="33"/>
        <v>#DIV/0!</v>
      </c>
      <c r="W78" s="156" t="e">
        <f t="shared" si="37"/>
        <v>#DIV/0!</v>
      </c>
      <c r="X78" s="299">
        <v>0.08</v>
      </c>
      <c r="Y78" s="425"/>
      <c r="Z78" s="415" t="e">
        <f t="shared" ref="Z78:Z141" si="41">T78*(1+X78)</f>
        <v>#DIV/0!</v>
      </c>
      <c r="AA78" s="416" t="e">
        <f>T78-W78+0.1*(F78+0.8*(G78+L78+M78))</f>
        <v>#DIV/0!</v>
      </c>
      <c r="AB78" s="417" t="e">
        <f t="shared" si="38"/>
        <v>#DIV/0!</v>
      </c>
      <c r="AC78" s="172" t="s">
        <v>71</v>
      </c>
      <c r="AD78" s="260"/>
      <c r="AE78" s="253"/>
      <c r="AF78" s="381" t="s">
        <v>71</v>
      </c>
      <c r="AG78" s="395" t="e">
        <f>(H77+H78+I77+I78)/(12*(D77+D78))*1000</f>
        <v>#DIV/0!</v>
      </c>
      <c r="AH78" s="175" t="s">
        <v>71</v>
      </c>
      <c r="AI78" s="176">
        <f t="shared" si="34"/>
        <v>0</v>
      </c>
      <c r="AJ78" s="173" t="s">
        <v>71</v>
      </c>
      <c r="AK78" s="174" t="s">
        <v>71</v>
      </c>
      <c r="AL78" s="184" t="s">
        <v>71</v>
      </c>
      <c r="AM78" s="215"/>
      <c r="AN78" s="173" t="s">
        <v>71</v>
      </c>
      <c r="AO78" s="173" t="s">
        <v>71</v>
      </c>
      <c r="AP78" s="174" t="s">
        <v>71</v>
      </c>
      <c r="AQ78" s="180" t="s">
        <v>71</v>
      </c>
      <c r="AR78" s="200">
        <f t="shared" si="30"/>
        <v>0</v>
      </c>
      <c r="AS78" s="64">
        <f t="shared" si="35"/>
        <v>0</v>
      </c>
      <c r="AT78" s="177"/>
      <c r="AU78" s="65" t="e">
        <f t="shared" si="40"/>
        <v>#DIV/0!</v>
      </c>
      <c r="AV78" s="263"/>
      <c r="AW78" s="124"/>
      <c r="AX78" s="66"/>
      <c r="AZ78" s="306"/>
      <c r="BA78" s="67"/>
    </row>
    <row r="79" spans="1:53" x14ac:dyDescent="0.2">
      <c r="A79" s="275"/>
      <c r="B79" s="537"/>
      <c r="C79" s="290" t="s">
        <v>32</v>
      </c>
      <c r="D79" s="236"/>
      <c r="E79" s="219"/>
      <c r="F79" s="114"/>
      <c r="G79" s="114"/>
      <c r="H79" s="114"/>
      <c r="I79" s="114"/>
      <c r="J79" s="114"/>
      <c r="K79" s="114"/>
      <c r="L79" s="114"/>
      <c r="M79" s="114"/>
      <c r="N79" s="114"/>
      <c r="O79" s="114"/>
      <c r="P79" s="101">
        <f t="shared" si="31"/>
        <v>0</v>
      </c>
      <c r="Q79" s="195">
        <f>P79+P80</f>
        <v>0</v>
      </c>
      <c r="R79" s="391"/>
      <c r="S79" s="132">
        <f>Q79-R79</f>
        <v>0</v>
      </c>
      <c r="T79" s="164" t="e">
        <f t="shared" si="36"/>
        <v>#DIV/0!</v>
      </c>
      <c r="U79" s="155" t="e">
        <f t="shared" si="32"/>
        <v>#DIV/0!</v>
      </c>
      <c r="V79" s="155" t="e">
        <f t="shared" si="33"/>
        <v>#DIV/0!</v>
      </c>
      <c r="W79" s="158" t="e">
        <f t="shared" si="37"/>
        <v>#DIV/0!</v>
      </c>
      <c r="X79" s="298">
        <v>0.04</v>
      </c>
      <c r="Y79" s="91"/>
      <c r="Z79" s="412" t="e">
        <f t="shared" si="41"/>
        <v>#DIV/0!</v>
      </c>
      <c r="AA79" s="413" t="e">
        <f t="shared" si="39"/>
        <v>#DIV/0!</v>
      </c>
      <c r="AB79" s="414" t="e">
        <f t="shared" si="38"/>
        <v>#DIV/0!</v>
      </c>
      <c r="AC79" s="77" t="e">
        <f>(Y79*Z79+Y80*Z80)*0.012</f>
        <v>#DIV/0!</v>
      </c>
      <c r="AD79" s="259"/>
      <c r="AE79" s="252"/>
      <c r="AF79" s="380" t="e">
        <f>AD79+AD80+AE79-AC79</f>
        <v>#DIV/0!</v>
      </c>
      <c r="AG79" s="4" t="e">
        <f>AF79/(12*(Y79+Y80))*1000</f>
        <v>#DIV/0!</v>
      </c>
      <c r="AH79" s="5" t="e">
        <f>AG79/AG80</f>
        <v>#DIV/0!</v>
      </c>
      <c r="AI79" s="268">
        <f t="shared" si="34"/>
        <v>0</v>
      </c>
      <c r="AJ79" s="9" t="e">
        <f>AD79+AD80+AE79-(AI79*Z79+AI80*Z80)*0.012</f>
        <v>#DIV/0!</v>
      </c>
      <c r="AK79" s="4" t="e">
        <f>AJ79/(12*(AI79+AI80))*1000</f>
        <v>#DIV/0!</v>
      </c>
      <c r="AL79" s="183" t="e">
        <f>AK79/AG80</f>
        <v>#DIV/0!</v>
      </c>
      <c r="AM79" s="187"/>
      <c r="AN79" s="186" t="e">
        <f>(AM79+AM80)/(12*(AI79+AI80))*1000</f>
        <v>#DIV/0!</v>
      </c>
      <c r="AO79" s="4" t="e">
        <f>(H79+I79+H80+I80)/(12*(D79+D80))*1000+AK79+AN79</f>
        <v>#DIV/0!</v>
      </c>
      <c r="AP79" s="6" t="e">
        <f>(AK79+AN79)/((H79+I79+H80+I80)*1000)*(D79+D80)*12</f>
        <v>#DIV/0!</v>
      </c>
      <c r="AQ79" s="179" t="e">
        <f>AO79/((H79+I79+H80+I80)*1000)*(D79+D80)*12</f>
        <v>#DIV/0!</v>
      </c>
      <c r="AR79" s="199">
        <f t="shared" si="30"/>
        <v>0</v>
      </c>
      <c r="AS79" s="16">
        <f t="shared" si="35"/>
        <v>0</v>
      </c>
      <c r="AT79" s="178"/>
      <c r="AU79" s="17" t="e">
        <f t="shared" si="40"/>
        <v>#DIV/0!</v>
      </c>
      <c r="AV79" s="113"/>
      <c r="AW79" s="236"/>
      <c r="AX79" s="14" t="e">
        <f>(AR79+AR80+AE79-AV79-AV80)/((AW79+AW80)*12)</f>
        <v>#DIV/0!</v>
      </c>
      <c r="AZ79" s="305"/>
      <c r="BA79" s="38">
        <f>IF(AR79+AR80+AE79-AV79-AV80&lt;0,AR79+AR80+AE79-AV79-AV80,0)</f>
        <v>0</v>
      </c>
    </row>
    <row r="80" spans="1:53" ht="13.5" thickBot="1" x14ac:dyDescent="0.25">
      <c r="A80" s="86"/>
      <c r="B80" s="535"/>
      <c r="C80" s="287" t="s">
        <v>33</v>
      </c>
      <c r="D80" s="124"/>
      <c r="E80" s="220"/>
      <c r="F80" s="115"/>
      <c r="G80" s="115"/>
      <c r="H80" s="115"/>
      <c r="I80" s="115"/>
      <c r="J80" s="115"/>
      <c r="K80" s="115"/>
      <c r="L80" s="115"/>
      <c r="M80" s="115"/>
      <c r="N80" s="115"/>
      <c r="O80" s="115"/>
      <c r="P80" s="102">
        <f t="shared" si="31"/>
        <v>0</v>
      </c>
      <c r="Q80" s="196" t="s">
        <v>71</v>
      </c>
      <c r="R80" s="230" t="s">
        <v>71</v>
      </c>
      <c r="S80" s="150" t="s">
        <v>71</v>
      </c>
      <c r="T80" s="162" t="e">
        <f t="shared" si="36"/>
        <v>#DIV/0!</v>
      </c>
      <c r="U80" s="153" t="e">
        <f t="shared" si="32"/>
        <v>#DIV/0!</v>
      </c>
      <c r="V80" s="153" t="e">
        <f t="shared" si="33"/>
        <v>#DIV/0!</v>
      </c>
      <c r="W80" s="156" t="e">
        <f t="shared" si="37"/>
        <v>#DIV/0!</v>
      </c>
      <c r="X80" s="299">
        <v>0.08</v>
      </c>
      <c r="Y80" s="92"/>
      <c r="Z80" s="415" t="e">
        <f t="shared" si="41"/>
        <v>#DIV/0!</v>
      </c>
      <c r="AA80" s="416" t="e">
        <f>T80-W80+0.1*(F80+0.8*(G80+L80+M80))</f>
        <v>#DIV/0!</v>
      </c>
      <c r="AB80" s="417" t="e">
        <f t="shared" si="38"/>
        <v>#DIV/0!</v>
      </c>
      <c r="AC80" s="172" t="s">
        <v>71</v>
      </c>
      <c r="AD80" s="260"/>
      <c r="AE80" s="253"/>
      <c r="AF80" s="381" t="s">
        <v>71</v>
      </c>
      <c r="AG80" s="395" t="e">
        <f>(H79+H80+I79+I80)/(12*(D79+D80))*1000</f>
        <v>#DIV/0!</v>
      </c>
      <c r="AH80" s="175" t="s">
        <v>71</v>
      </c>
      <c r="AI80" s="176">
        <f t="shared" si="34"/>
        <v>0</v>
      </c>
      <c r="AJ80" s="173" t="s">
        <v>71</v>
      </c>
      <c r="AK80" s="174" t="s">
        <v>71</v>
      </c>
      <c r="AL80" s="184" t="s">
        <v>71</v>
      </c>
      <c r="AM80" s="215"/>
      <c r="AN80" s="173" t="s">
        <v>71</v>
      </c>
      <c r="AO80" s="173" t="s">
        <v>71</v>
      </c>
      <c r="AP80" s="174" t="s">
        <v>71</v>
      </c>
      <c r="AQ80" s="180" t="s">
        <v>71</v>
      </c>
      <c r="AR80" s="200">
        <f t="shared" si="30"/>
        <v>0</v>
      </c>
      <c r="AS80" s="64">
        <f t="shared" si="35"/>
        <v>0</v>
      </c>
      <c r="AT80" s="177"/>
      <c r="AU80" s="65" t="e">
        <f t="shared" si="40"/>
        <v>#DIV/0!</v>
      </c>
      <c r="AV80" s="73"/>
      <c r="AW80" s="124"/>
      <c r="AX80" s="66"/>
      <c r="AZ80" s="306"/>
      <c r="BA80" s="67"/>
    </row>
    <row r="81" spans="1:54" x14ac:dyDescent="0.2">
      <c r="A81" s="275"/>
      <c r="B81" s="537"/>
      <c r="C81" s="290" t="s">
        <v>32</v>
      </c>
      <c r="D81" s="236"/>
      <c r="E81" s="219"/>
      <c r="F81" s="114"/>
      <c r="G81" s="114"/>
      <c r="H81" s="114"/>
      <c r="I81" s="114"/>
      <c r="J81" s="114"/>
      <c r="K81" s="114"/>
      <c r="L81" s="114"/>
      <c r="M81" s="114"/>
      <c r="N81" s="114"/>
      <c r="O81" s="114"/>
      <c r="P81" s="101">
        <f t="shared" si="31"/>
        <v>0</v>
      </c>
      <c r="Q81" s="195">
        <f>P81+P82</f>
        <v>0</v>
      </c>
      <c r="R81" s="391"/>
      <c r="S81" s="132">
        <f>Q81-R81</f>
        <v>0</v>
      </c>
      <c r="T81" s="164" t="e">
        <f t="shared" si="36"/>
        <v>#DIV/0!</v>
      </c>
      <c r="U81" s="155" t="e">
        <f t="shared" si="32"/>
        <v>#DIV/0!</v>
      </c>
      <c r="V81" s="155" t="e">
        <f t="shared" si="33"/>
        <v>#DIV/0!</v>
      </c>
      <c r="W81" s="158" t="e">
        <f t="shared" si="37"/>
        <v>#DIV/0!</v>
      </c>
      <c r="X81" s="298">
        <v>0.04</v>
      </c>
      <c r="Y81" s="91"/>
      <c r="Z81" s="412" t="e">
        <f t="shared" si="41"/>
        <v>#DIV/0!</v>
      </c>
      <c r="AA81" s="413" t="e">
        <f t="shared" si="39"/>
        <v>#DIV/0!</v>
      </c>
      <c r="AB81" s="414" t="e">
        <f t="shared" si="38"/>
        <v>#DIV/0!</v>
      </c>
      <c r="AC81" s="77" t="e">
        <f>(Y81*Z81+Y82*Z82)*0.012</f>
        <v>#DIV/0!</v>
      </c>
      <c r="AD81" s="259"/>
      <c r="AE81" s="252"/>
      <c r="AF81" s="380" t="e">
        <f>AD81+AD82+AE81-AC81</f>
        <v>#DIV/0!</v>
      </c>
      <c r="AG81" s="4" t="e">
        <f>AF81/(12*(Y81+Y82))*1000</f>
        <v>#DIV/0!</v>
      </c>
      <c r="AH81" s="5" t="e">
        <f>AG81/AG82</f>
        <v>#DIV/0!</v>
      </c>
      <c r="AI81" s="268">
        <f t="shared" si="34"/>
        <v>0</v>
      </c>
      <c r="AJ81" s="9" t="e">
        <f>AD81+AD82+AE81-(AI81*Z81+AI82*Z82)*0.012</f>
        <v>#DIV/0!</v>
      </c>
      <c r="AK81" s="4" t="e">
        <f>AJ81/(12*(AI81+AI82))*1000</f>
        <v>#DIV/0!</v>
      </c>
      <c r="AL81" s="183" t="e">
        <f>AK81/AG82</f>
        <v>#DIV/0!</v>
      </c>
      <c r="AM81" s="187"/>
      <c r="AN81" s="186" t="e">
        <f>(AM81+AM82)/(12*(AI81+AI82))*1000</f>
        <v>#DIV/0!</v>
      </c>
      <c r="AO81" s="4" t="e">
        <f>(H81+I81+H82+I82)/(12*(D81+D82))*1000+AK81+AN81</f>
        <v>#DIV/0!</v>
      </c>
      <c r="AP81" s="6" t="e">
        <f>(AK81+AN81)/((H81+I81+H82+I82)*1000)*(D81+D82)*12</f>
        <v>#DIV/0!</v>
      </c>
      <c r="AQ81" s="179" t="e">
        <f>AO81/((H81+I81+H82+I82)*1000)*(D81+D82)*12</f>
        <v>#DIV/0!</v>
      </c>
      <c r="AR81" s="199">
        <f t="shared" si="30"/>
        <v>0</v>
      </c>
      <c r="AS81" s="16">
        <f t="shared" si="35"/>
        <v>0</v>
      </c>
      <c r="AT81" s="178"/>
      <c r="AU81" s="17" t="e">
        <f t="shared" si="40"/>
        <v>#DIV/0!</v>
      </c>
      <c r="AV81" s="113"/>
      <c r="AW81" s="236"/>
      <c r="AX81" s="14" t="e">
        <f>(AR81+AR82+AE81-AV81-AV82)/((AW81+AW82)*12)</f>
        <v>#DIV/0!</v>
      </c>
      <c r="AZ81" s="305"/>
      <c r="BA81" s="38">
        <f>IF(AR81+AR82+AE81-AV81-AV82&lt;0,AR81+AR82+AE81-AV81-AV82,0)</f>
        <v>0</v>
      </c>
    </row>
    <row r="82" spans="1:54" ht="13.5" thickBot="1" x14ac:dyDescent="0.25">
      <c r="A82" s="86"/>
      <c r="B82" s="535"/>
      <c r="C82" s="287" t="s">
        <v>33</v>
      </c>
      <c r="D82" s="124"/>
      <c r="E82" s="220"/>
      <c r="F82" s="115"/>
      <c r="G82" s="115"/>
      <c r="H82" s="115"/>
      <c r="I82" s="115"/>
      <c r="J82" s="115"/>
      <c r="K82" s="115"/>
      <c r="L82" s="115"/>
      <c r="M82" s="115"/>
      <c r="N82" s="115"/>
      <c r="O82" s="115"/>
      <c r="P82" s="102">
        <f t="shared" si="31"/>
        <v>0</v>
      </c>
      <c r="Q82" s="196" t="s">
        <v>71</v>
      </c>
      <c r="R82" s="230" t="s">
        <v>71</v>
      </c>
      <c r="S82" s="150" t="s">
        <v>71</v>
      </c>
      <c r="T82" s="162" t="e">
        <f t="shared" si="36"/>
        <v>#DIV/0!</v>
      </c>
      <c r="U82" s="153" t="e">
        <f t="shared" si="32"/>
        <v>#DIV/0!</v>
      </c>
      <c r="V82" s="153" t="e">
        <f t="shared" si="33"/>
        <v>#DIV/0!</v>
      </c>
      <c r="W82" s="156" t="e">
        <f t="shared" si="37"/>
        <v>#DIV/0!</v>
      </c>
      <c r="X82" s="299">
        <v>0.08</v>
      </c>
      <c r="Y82" s="92"/>
      <c r="Z82" s="415" t="e">
        <f t="shared" si="41"/>
        <v>#DIV/0!</v>
      </c>
      <c r="AA82" s="416" t="e">
        <f>T82-W82+0.1*(F82+0.8*(G82+L82+M82))</f>
        <v>#DIV/0!</v>
      </c>
      <c r="AB82" s="417" t="e">
        <f t="shared" si="38"/>
        <v>#DIV/0!</v>
      </c>
      <c r="AC82" s="172" t="s">
        <v>71</v>
      </c>
      <c r="AD82" s="260"/>
      <c r="AE82" s="253"/>
      <c r="AF82" s="381" t="s">
        <v>71</v>
      </c>
      <c r="AG82" s="395" t="e">
        <f>(H81+H82+I81+I82)/(12*(D81+D82))*1000</f>
        <v>#DIV/0!</v>
      </c>
      <c r="AH82" s="175" t="s">
        <v>71</v>
      </c>
      <c r="AI82" s="176">
        <f t="shared" si="34"/>
        <v>0</v>
      </c>
      <c r="AJ82" s="173" t="s">
        <v>71</v>
      </c>
      <c r="AK82" s="174" t="s">
        <v>71</v>
      </c>
      <c r="AL82" s="184" t="s">
        <v>71</v>
      </c>
      <c r="AM82" s="215"/>
      <c r="AN82" s="173" t="s">
        <v>71</v>
      </c>
      <c r="AO82" s="173" t="s">
        <v>71</v>
      </c>
      <c r="AP82" s="174" t="s">
        <v>71</v>
      </c>
      <c r="AQ82" s="180" t="s">
        <v>71</v>
      </c>
      <c r="AR82" s="200">
        <f t="shared" si="30"/>
        <v>0</v>
      </c>
      <c r="AS82" s="64">
        <f t="shared" si="35"/>
        <v>0</v>
      </c>
      <c r="AT82" s="177"/>
      <c r="AU82" s="65" t="e">
        <f t="shared" si="40"/>
        <v>#DIV/0!</v>
      </c>
      <c r="AV82" s="73"/>
      <c r="AW82" s="124"/>
      <c r="AX82" s="66"/>
      <c r="AZ82" s="306"/>
      <c r="BA82" s="67"/>
    </row>
    <row r="83" spans="1:54" x14ac:dyDescent="0.2">
      <c r="A83" s="275"/>
      <c r="B83" s="537"/>
      <c r="C83" s="290" t="s">
        <v>32</v>
      </c>
      <c r="D83" s="236"/>
      <c r="E83" s="219"/>
      <c r="F83" s="114"/>
      <c r="G83" s="114"/>
      <c r="H83" s="114"/>
      <c r="I83" s="114"/>
      <c r="J83" s="114"/>
      <c r="K83" s="114"/>
      <c r="L83" s="114"/>
      <c r="M83" s="114"/>
      <c r="N83" s="114"/>
      <c r="O83" s="114"/>
      <c r="P83" s="105">
        <f t="shared" si="31"/>
        <v>0</v>
      </c>
      <c r="Q83" s="195">
        <f>P83+P84</f>
        <v>0</v>
      </c>
      <c r="R83" s="391"/>
      <c r="S83" s="132">
        <f>Q83-R83</f>
        <v>0</v>
      </c>
      <c r="T83" s="164" t="e">
        <f t="shared" si="36"/>
        <v>#DIV/0!</v>
      </c>
      <c r="U83" s="155" t="e">
        <f t="shared" si="32"/>
        <v>#DIV/0!</v>
      </c>
      <c r="V83" s="155" t="e">
        <f t="shared" si="33"/>
        <v>#DIV/0!</v>
      </c>
      <c r="W83" s="158" t="e">
        <f t="shared" si="37"/>
        <v>#DIV/0!</v>
      </c>
      <c r="X83" s="298">
        <v>0.04</v>
      </c>
      <c r="Y83" s="91"/>
      <c r="Z83" s="412" t="e">
        <f t="shared" si="41"/>
        <v>#DIV/0!</v>
      </c>
      <c r="AA83" s="413" t="e">
        <f t="shared" si="39"/>
        <v>#DIV/0!</v>
      </c>
      <c r="AB83" s="414" t="e">
        <f t="shared" si="38"/>
        <v>#DIV/0!</v>
      </c>
      <c r="AC83" s="77" t="e">
        <f>(Y83*Z83+Y84*Z84)*0.012</f>
        <v>#DIV/0!</v>
      </c>
      <c r="AD83" s="259"/>
      <c r="AE83" s="252"/>
      <c r="AF83" s="380" t="e">
        <f>AD83+AD84+AE83-AC83</f>
        <v>#DIV/0!</v>
      </c>
      <c r="AG83" s="4" t="e">
        <f>AF83/(12*(Y83+Y84))*1000</f>
        <v>#DIV/0!</v>
      </c>
      <c r="AH83" s="5" t="e">
        <f>AG83/AG84</f>
        <v>#DIV/0!</v>
      </c>
      <c r="AI83" s="268">
        <f t="shared" si="34"/>
        <v>0</v>
      </c>
      <c r="AJ83" s="9" t="e">
        <f>AD83+AD84+AE83-(AI83*Z83+AI84*Z84)*0.012</f>
        <v>#DIV/0!</v>
      </c>
      <c r="AK83" s="4" t="e">
        <f>AJ83/(12*(AI83+AI84))*1000</f>
        <v>#DIV/0!</v>
      </c>
      <c r="AL83" s="183" t="e">
        <f>AK83/AG84</f>
        <v>#DIV/0!</v>
      </c>
      <c r="AM83" s="187"/>
      <c r="AN83" s="186" t="e">
        <f>(AM83+AM84)/(12*(AI83+AI84))*1000</f>
        <v>#DIV/0!</v>
      </c>
      <c r="AO83" s="4" t="e">
        <f>(H83+I83+H84+I84)/(12*(D83+D84))*1000+AK83+AN83</f>
        <v>#DIV/0!</v>
      </c>
      <c r="AP83" s="6" t="e">
        <f>(AK83+AN83)/((H83+I83+H84+I84)*1000)*(D83+D84)*12</f>
        <v>#DIV/0!</v>
      </c>
      <c r="AQ83" s="179" t="e">
        <f>AO83/((H83+I83+H84+I84)*1000)*(D83+D84)*12</f>
        <v>#DIV/0!</v>
      </c>
      <c r="AR83" s="199">
        <f>AD83+AM83</f>
        <v>0</v>
      </c>
      <c r="AS83" s="16">
        <f t="shared" si="35"/>
        <v>0</v>
      </c>
      <c r="AT83" s="178"/>
      <c r="AU83" s="17" t="e">
        <f t="shared" si="40"/>
        <v>#DIV/0!</v>
      </c>
      <c r="AV83" s="113"/>
      <c r="AW83" s="236"/>
      <c r="AX83" s="14" t="e">
        <f>(AR83+AR84+AE83-AV83-AV84)/((AW83+AW84)*12)</f>
        <v>#DIV/0!</v>
      </c>
      <c r="AZ83" s="305"/>
      <c r="BA83" s="38">
        <f>IF(AR83+AR84+AE83-AV83-AV84&lt;0,AR83+AR84+AE83-AV83-AV84,0)</f>
        <v>0</v>
      </c>
    </row>
    <row r="84" spans="1:54" ht="13.5" thickBot="1" x14ac:dyDescent="0.25">
      <c r="A84" s="86"/>
      <c r="B84" s="535"/>
      <c r="C84" s="287" t="s">
        <v>33</v>
      </c>
      <c r="D84" s="124"/>
      <c r="E84" s="220"/>
      <c r="F84" s="115"/>
      <c r="G84" s="115"/>
      <c r="H84" s="115"/>
      <c r="I84" s="115"/>
      <c r="J84" s="115"/>
      <c r="K84" s="115"/>
      <c r="L84" s="115"/>
      <c r="M84" s="115"/>
      <c r="N84" s="115"/>
      <c r="O84" s="115"/>
      <c r="P84" s="106">
        <f t="shared" si="31"/>
        <v>0</v>
      </c>
      <c r="Q84" s="196" t="s">
        <v>71</v>
      </c>
      <c r="R84" s="230" t="s">
        <v>71</v>
      </c>
      <c r="S84" s="150" t="s">
        <v>71</v>
      </c>
      <c r="T84" s="162" t="e">
        <f t="shared" si="36"/>
        <v>#DIV/0!</v>
      </c>
      <c r="U84" s="153" t="e">
        <f t="shared" si="32"/>
        <v>#DIV/0!</v>
      </c>
      <c r="V84" s="153" t="e">
        <f t="shared" si="33"/>
        <v>#DIV/0!</v>
      </c>
      <c r="W84" s="156" t="e">
        <f t="shared" si="37"/>
        <v>#DIV/0!</v>
      </c>
      <c r="X84" s="299">
        <v>0.08</v>
      </c>
      <c r="Y84" s="92"/>
      <c r="Z84" s="415" t="e">
        <f t="shared" si="41"/>
        <v>#DIV/0!</v>
      </c>
      <c r="AA84" s="416" t="e">
        <f>T84-W84+0.1*(F84+0.8*(G84+L84+M84))</f>
        <v>#DIV/0!</v>
      </c>
      <c r="AB84" s="417" t="e">
        <f t="shared" si="38"/>
        <v>#DIV/0!</v>
      </c>
      <c r="AC84" s="172" t="s">
        <v>71</v>
      </c>
      <c r="AD84" s="260"/>
      <c r="AE84" s="253"/>
      <c r="AF84" s="381" t="s">
        <v>71</v>
      </c>
      <c r="AG84" s="395" t="e">
        <f>(H83+H84+I83+I84)/(12*(D83+D84))*1000</f>
        <v>#DIV/0!</v>
      </c>
      <c r="AH84" s="175" t="s">
        <v>71</v>
      </c>
      <c r="AI84" s="176">
        <f t="shared" si="34"/>
        <v>0</v>
      </c>
      <c r="AJ84" s="173" t="s">
        <v>71</v>
      </c>
      <c r="AK84" s="174" t="s">
        <v>71</v>
      </c>
      <c r="AL84" s="184" t="s">
        <v>71</v>
      </c>
      <c r="AM84" s="215"/>
      <c r="AN84" s="173" t="s">
        <v>71</v>
      </c>
      <c r="AO84" s="173" t="s">
        <v>71</v>
      </c>
      <c r="AP84" s="174" t="s">
        <v>71</v>
      </c>
      <c r="AQ84" s="180" t="s">
        <v>71</v>
      </c>
      <c r="AR84" s="200">
        <f t="shared" si="30"/>
        <v>0</v>
      </c>
      <c r="AS84" s="64">
        <f t="shared" si="35"/>
        <v>0</v>
      </c>
      <c r="AT84" s="177"/>
      <c r="AU84" s="65" t="e">
        <f t="shared" si="40"/>
        <v>#DIV/0!</v>
      </c>
      <c r="AV84" s="73"/>
      <c r="AW84" s="124"/>
      <c r="AX84" s="66"/>
      <c r="AZ84" s="306"/>
      <c r="BA84" s="67"/>
    </row>
    <row r="85" spans="1:54" x14ac:dyDescent="0.2">
      <c r="A85" s="275"/>
      <c r="B85" s="537"/>
      <c r="C85" s="290" t="s">
        <v>32</v>
      </c>
      <c r="D85" s="236"/>
      <c r="E85" s="219"/>
      <c r="F85" s="114"/>
      <c r="G85" s="114"/>
      <c r="H85" s="114"/>
      <c r="I85" s="114"/>
      <c r="J85" s="114"/>
      <c r="K85" s="114"/>
      <c r="L85" s="114"/>
      <c r="M85" s="114"/>
      <c r="N85" s="114"/>
      <c r="O85" s="114"/>
      <c r="P85" s="105">
        <f t="shared" si="31"/>
        <v>0</v>
      </c>
      <c r="Q85" s="195">
        <f>P85+P86</f>
        <v>0</v>
      </c>
      <c r="R85" s="391"/>
      <c r="S85" s="132">
        <f>Q85-R85</f>
        <v>0</v>
      </c>
      <c r="T85" s="164" t="e">
        <f t="shared" si="36"/>
        <v>#DIV/0!</v>
      </c>
      <c r="U85" s="155" t="e">
        <f t="shared" si="32"/>
        <v>#DIV/0!</v>
      </c>
      <c r="V85" s="155" t="e">
        <f t="shared" si="33"/>
        <v>#DIV/0!</v>
      </c>
      <c r="W85" s="158" t="e">
        <f t="shared" si="37"/>
        <v>#DIV/0!</v>
      </c>
      <c r="X85" s="298">
        <v>0.04</v>
      </c>
      <c r="Y85" s="91"/>
      <c r="Z85" s="412" t="e">
        <f t="shared" si="41"/>
        <v>#DIV/0!</v>
      </c>
      <c r="AA85" s="413" t="e">
        <f t="shared" si="39"/>
        <v>#DIV/0!</v>
      </c>
      <c r="AB85" s="414" t="e">
        <f t="shared" si="38"/>
        <v>#DIV/0!</v>
      </c>
      <c r="AC85" s="77" t="e">
        <f>(Y85*Z85+Y86*Z86)*0.012</f>
        <v>#DIV/0!</v>
      </c>
      <c r="AD85" s="259"/>
      <c r="AE85" s="252"/>
      <c r="AF85" s="380" t="e">
        <f>AD85+AD86+AE85-AC85</f>
        <v>#DIV/0!</v>
      </c>
      <c r="AG85" s="4" t="e">
        <f>AF85/(12*(Y85+Y86))*1000</f>
        <v>#DIV/0!</v>
      </c>
      <c r="AH85" s="5" t="e">
        <f>AG85/AG86</f>
        <v>#DIV/0!</v>
      </c>
      <c r="AI85" s="268">
        <f t="shared" si="34"/>
        <v>0</v>
      </c>
      <c r="AJ85" s="9" t="e">
        <f>AD85+AD86+AE85-(AI85*Z85+AI86*Z86)*0.012</f>
        <v>#DIV/0!</v>
      </c>
      <c r="AK85" s="4" t="e">
        <f>AJ85/(12*(AI85+AI86))*1000</f>
        <v>#DIV/0!</v>
      </c>
      <c r="AL85" s="183" t="e">
        <f>AK85/AG86</f>
        <v>#DIV/0!</v>
      </c>
      <c r="AM85" s="187"/>
      <c r="AN85" s="186" t="e">
        <f>(AM85+AM86)/(12*(AI85+AI86))*1000</f>
        <v>#DIV/0!</v>
      </c>
      <c r="AO85" s="4" t="e">
        <f>(H85+I85+H86+I86)/(12*(D85+D86))*1000+AK85+AN85</f>
        <v>#DIV/0!</v>
      </c>
      <c r="AP85" s="6" t="e">
        <f>(AK85+AN85)/((H85+I85+H86+I86)*1000)*(D85+D86)*12</f>
        <v>#DIV/0!</v>
      </c>
      <c r="AQ85" s="179" t="e">
        <f>AO85/((H85+I85+H86+I86)*1000)*(D85+D86)*12</f>
        <v>#DIV/0!</v>
      </c>
      <c r="AR85" s="199">
        <f t="shared" si="30"/>
        <v>0</v>
      </c>
      <c r="AS85" s="16">
        <f t="shared" si="35"/>
        <v>0</v>
      </c>
      <c r="AT85" s="178"/>
      <c r="AU85" s="274" t="e">
        <f t="shared" si="40"/>
        <v>#DIV/0!</v>
      </c>
      <c r="AV85" s="113"/>
      <c r="AW85" s="236"/>
      <c r="AX85" s="14" t="e">
        <f>(AR85+AR86+AE85-AV85-AV86)/((AW85+AW86)*12)</f>
        <v>#DIV/0!</v>
      </c>
      <c r="AZ85" s="305"/>
      <c r="BA85" s="38">
        <f>IF(AR85+AR86+AE85-AV85-AV86&lt;0,AR85+AR86+AE85-AV85-AV86,0)</f>
        <v>0</v>
      </c>
    </row>
    <row r="86" spans="1:54" ht="13.5" thickBot="1" x14ac:dyDescent="0.25">
      <c r="A86" s="86"/>
      <c r="B86" s="535"/>
      <c r="C86" s="287" t="s">
        <v>33</v>
      </c>
      <c r="D86" s="124"/>
      <c r="E86" s="220"/>
      <c r="F86" s="115"/>
      <c r="G86" s="115"/>
      <c r="H86" s="115"/>
      <c r="I86" s="115"/>
      <c r="J86" s="115"/>
      <c r="K86" s="115"/>
      <c r="L86" s="115"/>
      <c r="M86" s="115"/>
      <c r="N86" s="115"/>
      <c r="O86" s="115"/>
      <c r="P86" s="102">
        <f t="shared" si="31"/>
        <v>0</v>
      </c>
      <c r="Q86" s="196" t="s">
        <v>71</v>
      </c>
      <c r="R86" s="230" t="s">
        <v>71</v>
      </c>
      <c r="S86" s="150" t="s">
        <v>71</v>
      </c>
      <c r="T86" s="162" t="e">
        <f t="shared" si="36"/>
        <v>#DIV/0!</v>
      </c>
      <c r="U86" s="153" t="e">
        <f t="shared" si="32"/>
        <v>#DIV/0!</v>
      </c>
      <c r="V86" s="153" t="e">
        <f t="shared" si="33"/>
        <v>#DIV/0!</v>
      </c>
      <c r="W86" s="156" t="e">
        <f t="shared" si="37"/>
        <v>#DIV/0!</v>
      </c>
      <c r="X86" s="299">
        <v>0.08</v>
      </c>
      <c r="Y86" s="92"/>
      <c r="Z86" s="415" t="e">
        <f t="shared" si="41"/>
        <v>#DIV/0!</v>
      </c>
      <c r="AA86" s="416" t="e">
        <f>T86-W86+0.1*(F86+0.8*(G86+L86+M86))</f>
        <v>#DIV/0!</v>
      </c>
      <c r="AB86" s="417" t="e">
        <f t="shared" si="38"/>
        <v>#DIV/0!</v>
      </c>
      <c r="AC86" s="172" t="s">
        <v>71</v>
      </c>
      <c r="AD86" s="260"/>
      <c r="AE86" s="253"/>
      <c r="AF86" s="381" t="s">
        <v>71</v>
      </c>
      <c r="AG86" s="395" t="e">
        <f>(H85+H86+I85+I86)/(12*(D85+D86))*1000</f>
        <v>#DIV/0!</v>
      </c>
      <c r="AH86" s="175" t="s">
        <v>71</v>
      </c>
      <c r="AI86" s="176">
        <f t="shared" si="34"/>
        <v>0</v>
      </c>
      <c r="AJ86" s="173" t="s">
        <v>71</v>
      </c>
      <c r="AK86" s="174" t="s">
        <v>71</v>
      </c>
      <c r="AL86" s="184" t="s">
        <v>71</v>
      </c>
      <c r="AM86" s="215"/>
      <c r="AN86" s="173" t="s">
        <v>71</v>
      </c>
      <c r="AO86" s="173" t="s">
        <v>71</v>
      </c>
      <c r="AP86" s="174" t="s">
        <v>71</v>
      </c>
      <c r="AQ86" s="180" t="s">
        <v>71</v>
      </c>
      <c r="AR86" s="200">
        <f t="shared" si="30"/>
        <v>0</v>
      </c>
      <c r="AS86" s="64">
        <f t="shared" si="35"/>
        <v>0</v>
      </c>
      <c r="AT86" s="177"/>
      <c r="AU86" s="59" t="e">
        <f t="shared" si="40"/>
        <v>#DIV/0!</v>
      </c>
      <c r="AV86" s="73"/>
      <c r="AW86" s="124"/>
      <c r="AX86" s="66"/>
      <c r="AZ86" s="306"/>
      <c r="BA86" s="67"/>
    </row>
    <row r="87" spans="1:54" x14ac:dyDescent="0.2">
      <c r="A87" s="275"/>
      <c r="B87" s="537"/>
      <c r="C87" s="290" t="s">
        <v>32</v>
      </c>
      <c r="D87" s="236"/>
      <c r="E87" s="219"/>
      <c r="F87" s="114"/>
      <c r="G87" s="114"/>
      <c r="H87" s="114"/>
      <c r="I87" s="114"/>
      <c r="J87" s="114"/>
      <c r="K87" s="114"/>
      <c r="L87" s="114"/>
      <c r="M87" s="114"/>
      <c r="N87" s="114"/>
      <c r="O87" s="114"/>
      <c r="P87" s="101">
        <f t="shared" si="31"/>
        <v>0</v>
      </c>
      <c r="Q87" s="195">
        <f>P87+P88</f>
        <v>0</v>
      </c>
      <c r="R87" s="391"/>
      <c r="S87" s="132">
        <f>Q87-R87</f>
        <v>0</v>
      </c>
      <c r="T87" s="164" t="e">
        <f t="shared" si="36"/>
        <v>#DIV/0!</v>
      </c>
      <c r="U87" s="155" t="e">
        <f t="shared" si="32"/>
        <v>#DIV/0!</v>
      </c>
      <c r="V87" s="155" t="e">
        <f t="shared" si="33"/>
        <v>#DIV/0!</v>
      </c>
      <c r="W87" s="158" t="e">
        <f t="shared" si="37"/>
        <v>#DIV/0!</v>
      </c>
      <c r="X87" s="298">
        <v>0.04</v>
      </c>
      <c r="Y87" s="91"/>
      <c r="Z87" s="412" t="e">
        <f t="shared" si="41"/>
        <v>#DIV/0!</v>
      </c>
      <c r="AA87" s="413" t="e">
        <f t="shared" si="39"/>
        <v>#DIV/0!</v>
      </c>
      <c r="AB87" s="414" t="e">
        <f t="shared" si="38"/>
        <v>#DIV/0!</v>
      </c>
      <c r="AC87" s="77" t="e">
        <f>(Y87*Z87+Y88*Z88)*0.012</f>
        <v>#DIV/0!</v>
      </c>
      <c r="AD87" s="259"/>
      <c r="AE87" s="252"/>
      <c r="AF87" s="380" t="e">
        <f>AD87+AD88+AE87-AC87</f>
        <v>#DIV/0!</v>
      </c>
      <c r="AG87" s="4" t="e">
        <f>AF87/(12*(Y87+Y88))*1000</f>
        <v>#DIV/0!</v>
      </c>
      <c r="AH87" s="5" t="e">
        <f>AG87/AG88</f>
        <v>#DIV/0!</v>
      </c>
      <c r="AI87" s="268">
        <f t="shared" si="34"/>
        <v>0</v>
      </c>
      <c r="AJ87" s="9" t="e">
        <f>AD87+AD88+AE87-(AI87*Z87+AI88*Z88)*0.012</f>
        <v>#DIV/0!</v>
      </c>
      <c r="AK87" s="4" t="e">
        <f>AJ87/(12*(AI87+AI88))*1000</f>
        <v>#DIV/0!</v>
      </c>
      <c r="AL87" s="183" t="e">
        <f>AK87/AG88</f>
        <v>#DIV/0!</v>
      </c>
      <c r="AM87" s="187"/>
      <c r="AN87" s="186" t="e">
        <f>(AM87+AM88)/(12*(AI87+AI88))*1000</f>
        <v>#DIV/0!</v>
      </c>
      <c r="AO87" s="4" t="e">
        <f>(H87+I87+H88+I88)/(12*(D87+D88))*1000+AK87+AN87</f>
        <v>#DIV/0!</v>
      </c>
      <c r="AP87" s="6" t="e">
        <f>(AK87+AN87)/((H87+I87+H88+I88)*1000)*(D87+D88)*12</f>
        <v>#DIV/0!</v>
      </c>
      <c r="AQ87" s="179" t="e">
        <f>AO87/((H87+I87+H88+I88)*1000)*(D87+D88)*12</f>
        <v>#DIV/0!</v>
      </c>
      <c r="AR87" s="199">
        <f t="shared" si="30"/>
        <v>0</v>
      </c>
      <c r="AS87" s="16">
        <f t="shared" si="35"/>
        <v>0</v>
      </c>
      <c r="AT87" s="178"/>
      <c r="AU87" s="17" t="e">
        <f t="shared" si="40"/>
        <v>#DIV/0!</v>
      </c>
      <c r="AV87" s="113"/>
      <c r="AW87" s="236"/>
      <c r="AX87" s="14" t="e">
        <f>(AR87+AR88+AE87-AV87-AV88)/((AW87+AW88)*12)</f>
        <v>#DIV/0!</v>
      </c>
      <c r="AZ87" s="305"/>
      <c r="BA87" s="38">
        <f>IF(AR87+AR88+AE87-AV87-AV88&lt;0,AR87+AR88+AE87-AV87-AV88,0)</f>
        <v>0</v>
      </c>
    </row>
    <row r="88" spans="1:54" ht="13.5" thickBot="1" x14ac:dyDescent="0.25">
      <c r="A88" s="86"/>
      <c r="B88" s="535"/>
      <c r="C88" s="287" t="s">
        <v>33</v>
      </c>
      <c r="D88" s="124"/>
      <c r="E88" s="220"/>
      <c r="F88" s="115"/>
      <c r="G88" s="115"/>
      <c r="H88" s="115"/>
      <c r="I88" s="115"/>
      <c r="J88" s="115"/>
      <c r="K88" s="115"/>
      <c r="L88" s="115"/>
      <c r="M88" s="115"/>
      <c r="N88" s="115"/>
      <c r="O88" s="115"/>
      <c r="P88" s="106">
        <f t="shared" si="31"/>
        <v>0</v>
      </c>
      <c r="Q88" s="196" t="s">
        <v>71</v>
      </c>
      <c r="R88" s="230" t="s">
        <v>71</v>
      </c>
      <c r="S88" s="150" t="s">
        <v>71</v>
      </c>
      <c r="T88" s="162" t="e">
        <f t="shared" si="36"/>
        <v>#DIV/0!</v>
      </c>
      <c r="U88" s="153" t="e">
        <f t="shared" si="32"/>
        <v>#DIV/0!</v>
      </c>
      <c r="V88" s="153" t="e">
        <f t="shared" si="33"/>
        <v>#DIV/0!</v>
      </c>
      <c r="W88" s="156" t="e">
        <f t="shared" si="37"/>
        <v>#DIV/0!</v>
      </c>
      <c r="X88" s="299">
        <v>0.08</v>
      </c>
      <c r="Y88" s="92"/>
      <c r="Z88" s="415" t="e">
        <f t="shared" si="41"/>
        <v>#DIV/0!</v>
      </c>
      <c r="AA88" s="416" t="e">
        <f>T88-W88+0.1*(F88+0.8*(G88+L88+M88))</f>
        <v>#DIV/0!</v>
      </c>
      <c r="AB88" s="417" t="e">
        <f t="shared" si="38"/>
        <v>#DIV/0!</v>
      </c>
      <c r="AC88" s="172" t="s">
        <v>71</v>
      </c>
      <c r="AD88" s="260"/>
      <c r="AE88" s="253"/>
      <c r="AF88" s="381" t="s">
        <v>71</v>
      </c>
      <c r="AG88" s="395" t="e">
        <f>(H87+H88+I87+I88)/(12*(D87+D88))*1000</f>
        <v>#DIV/0!</v>
      </c>
      <c r="AH88" s="175" t="s">
        <v>71</v>
      </c>
      <c r="AI88" s="176">
        <f t="shared" si="34"/>
        <v>0</v>
      </c>
      <c r="AJ88" s="173" t="s">
        <v>71</v>
      </c>
      <c r="AK88" s="174" t="s">
        <v>71</v>
      </c>
      <c r="AL88" s="184" t="s">
        <v>71</v>
      </c>
      <c r="AM88" s="215"/>
      <c r="AN88" s="173" t="s">
        <v>71</v>
      </c>
      <c r="AO88" s="173" t="s">
        <v>71</v>
      </c>
      <c r="AP88" s="174" t="s">
        <v>71</v>
      </c>
      <c r="AQ88" s="180" t="s">
        <v>71</v>
      </c>
      <c r="AR88" s="200">
        <f t="shared" si="30"/>
        <v>0</v>
      </c>
      <c r="AS88" s="64">
        <f t="shared" si="35"/>
        <v>0</v>
      </c>
      <c r="AT88" s="177"/>
      <c r="AU88" s="65" t="e">
        <f t="shared" si="40"/>
        <v>#DIV/0!</v>
      </c>
      <c r="AV88" s="73"/>
      <c r="AW88" s="124"/>
      <c r="AX88" s="66"/>
      <c r="AZ88" s="306"/>
      <c r="BA88" s="67"/>
    </row>
    <row r="89" spans="1:54" x14ac:dyDescent="0.2">
      <c r="A89" s="275"/>
      <c r="B89" s="540"/>
      <c r="C89" s="290" t="s">
        <v>32</v>
      </c>
      <c r="D89" s="236"/>
      <c r="E89" s="219"/>
      <c r="F89" s="114"/>
      <c r="G89" s="114"/>
      <c r="H89" s="114"/>
      <c r="I89" s="114"/>
      <c r="J89" s="114"/>
      <c r="K89" s="114"/>
      <c r="L89" s="114"/>
      <c r="M89" s="114"/>
      <c r="N89" s="114"/>
      <c r="O89" s="114"/>
      <c r="P89" s="105">
        <f t="shared" si="31"/>
        <v>0</v>
      </c>
      <c r="Q89" s="195">
        <f>P89+P90</f>
        <v>0</v>
      </c>
      <c r="R89" s="393"/>
      <c r="S89" s="132">
        <f>Q89-R89</f>
        <v>0</v>
      </c>
      <c r="T89" s="164" t="e">
        <f t="shared" si="36"/>
        <v>#DIV/0!</v>
      </c>
      <c r="U89" s="155" t="e">
        <f t="shared" si="32"/>
        <v>#DIV/0!</v>
      </c>
      <c r="V89" s="155" t="e">
        <f t="shared" si="33"/>
        <v>#DIV/0!</v>
      </c>
      <c r="W89" s="158" t="e">
        <f t="shared" si="37"/>
        <v>#DIV/0!</v>
      </c>
      <c r="X89" s="298">
        <v>0.04</v>
      </c>
      <c r="Y89" s="91"/>
      <c r="Z89" s="412" t="e">
        <f t="shared" si="41"/>
        <v>#DIV/0!</v>
      </c>
      <c r="AA89" s="413" t="e">
        <f t="shared" si="39"/>
        <v>#DIV/0!</v>
      </c>
      <c r="AB89" s="414" t="e">
        <f t="shared" si="38"/>
        <v>#DIV/0!</v>
      </c>
      <c r="AC89" s="77" t="e">
        <f>(Y89*Z89+Y90*Z90)*0.012</f>
        <v>#DIV/0!</v>
      </c>
      <c r="AD89" s="259"/>
      <c r="AE89" s="252"/>
      <c r="AF89" s="380" t="e">
        <f>AD89+AD90+AE89-AC89</f>
        <v>#DIV/0!</v>
      </c>
      <c r="AG89" s="4" t="e">
        <f>AF89/(12*(Y89+Y90))*1000</f>
        <v>#DIV/0!</v>
      </c>
      <c r="AH89" s="5" t="e">
        <f>AG89/AG90</f>
        <v>#DIV/0!</v>
      </c>
      <c r="AI89" s="268">
        <f t="shared" si="34"/>
        <v>0</v>
      </c>
      <c r="AJ89" s="9" t="e">
        <f>AD89+AD90+AE89-(AI89*Z89+AI90*Z90)*0.012</f>
        <v>#DIV/0!</v>
      </c>
      <c r="AK89" s="4" t="e">
        <f>AJ89/(12*(AI89+AI90))*1000</f>
        <v>#DIV/0!</v>
      </c>
      <c r="AL89" s="183" t="e">
        <f>AK89/AG90</f>
        <v>#DIV/0!</v>
      </c>
      <c r="AM89" s="187"/>
      <c r="AN89" s="186" t="e">
        <f>(AM89+AM90)/(12*(AI89+AI90))*1000</f>
        <v>#DIV/0!</v>
      </c>
      <c r="AO89" s="4" t="e">
        <f>(H89+I89+H90+I90)/(12*(D89+D90))*1000+AK89+AN89</f>
        <v>#DIV/0!</v>
      </c>
      <c r="AP89" s="6" t="e">
        <f>(AK89+AN89)/((H89+I89+H90+I90)*1000)*(D89+D90)*12</f>
        <v>#DIV/0!</v>
      </c>
      <c r="AQ89" s="179" t="e">
        <f>AO89/((H89+I89+H90+I90)*1000)*(D89+D90)*12</f>
        <v>#DIV/0!</v>
      </c>
      <c r="AR89" s="199">
        <f t="shared" si="30"/>
        <v>0</v>
      </c>
      <c r="AS89" s="16">
        <f t="shared" si="35"/>
        <v>0</v>
      </c>
      <c r="AT89" s="178"/>
      <c r="AU89" s="17" t="e">
        <f t="shared" si="40"/>
        <v>#DIV/0!</v>
      </c>
      <c r="AV89" s="113"/>
      <c r="AW89" s="236"/>
      <c r="AX89" s="14" t="e">
        <f>(AR89+AR90+AE89-AV89-AV90)/((AW89+AW90)*12)</f>
        <v>#DIV/0!</v>
      </c>
      <c r="AZ89" s="305"/>
      <c r="BA89" s="38">
        <f>IF(AR89+AR90+AE89-AV89-AV90&lt;0,AR89+AR90+AE89-AV89-AV90,0)</f>
        <v>0</v>
      </c>
    </row>
    <row r="90" spans="1:54" ht="13.5" thickBot="1" x14ac:dyDescent="0.25">
      <c r="A90" s="86"/>
      <c r="B90" s="541"/>
      <c r="C90" s="287" t="s">
        <v>33</v>
      </c>
      <c r="D90" s="124"/>
      <c r="E90" s="220"/>
      <c r="F90" s="115"/>
      <c r="G90" s="115"/>
      <c r="H90" s="115"/>
      <c r="I90" s="115"/>
      <c r="J90" s="115"/>
      <c r="K90" s="115"/>
      <c r="L90" s="115"/>
      <c r="M90" s="115"/>
      <c r="N90" s="115"/>
      <c r="O90" s="115"/>
      <c r="P90" s="106">
        <f t="shared" si="31"/>
        <v>0</v>
      </c>
      <c r="Q90" s="196" t="s">
        <v>71</v>
      </c>
      <c r="R90" s="230" t="s">
        <v>71</v>
      </c>
      <c r="S90" s="150" t="s">
        <v>71</v>
      </c>
      <c r="T90" s="162" t="e">
        <f t="shared" si="36"/>
        <v>#DIV/0!</v>
      </c>
      <c r="U90" s="153" t="e">
        <f t="shared" si="32"/>
        <v>#DIV/0!</v>
      </c>
      <c r="V90" s="153" t="e">
        <f t="shared" si="33"/>
        <v>#DIV/0!</v>
      </c>
      <c r="W90" s="156" t="e">
        <f t="shared" si="37"/>
        <v>#DIV/0!</v>
      </c>
      <c r="X90" s="299">
        <v>0.08</v>
      </c>
      <c r="Y90" s="92"/>
      <c r="Z90" s="415" t="e">
        <f t="shared" si="41"/>
        <v>#DIV/0!</v>
      </c>
      <c r="AA90" s="416" t="e">
        <f>T90-W90+0.1*(F90+0.8*(G90+L90+M90))</f>
        <v>#DIV/0!</v>
      </c>
      <c r="AB90" s="417" t="e">
        <f t="shared" si="38"/>
        <v>#DIV/0!</v>
      </c>
      <c r="AC90" s="172" t="s">
        <v>71</v>
      </c>
      <c r="AD90" s="260"/>
      <c r="AE90" s="253"/>
      <c r="AF90" s="381" t="s">
        <v>71</v>
      </c>
      <c r="AG90" s="395" t="e">
        <f>(H89+H90+I89+I90)/(12*(D89+D90))*1000</f>
        <v>#DIV/0!</v>
      </c>
      <c r="AH90" s="175" t="s">
        <v>71</v>
      </c>
      <c r="AI90" s="176">
        <f t="shared" si="34"/>
        <v>0</v>
      </c>
      <c r="AJ90" s="173" t="s">
        <v>71</v>
      </c>
      <c r="AK90" s="174" t="s">
        <v>71</v>
      </c>
      <c r="AL90" s="184" t="s">
        <v>71</v>
      </c>
      <c r="AM90" s="215"/>
      <c r="AN90" s="173" t="s">
        <v>71</v>
      </c>
      <c r="AO90" s="173" t="s">
        <v>71</v>
      </c>
      <c r="AP90" s="174" t="s">
        <v>71</v>
      </c>
      <c r="AQ90" s="180" t="s">
        <v>71</v>
      </c>
      <c r="AR90" s="200">
        <f t="shared" si="30"/>
        <v>0</v>
      </c>
      <c r="AS90" s="64">
        <f t="shared" si="35"/>
        <v>0</v>
      </c>
      <c r="AT90" s="177"/>
      <c r="AU90" s="65" t="e">
        <f t="shared" si="40"/>
        <v>#DIV/0!</v>
      </c>
      <c r="AV90" s="73"/>
      <c r="AW90" s="124"/>
      <c r="AX90" s="66"/>
      <c r="AZ90" s="306"/>
      <c r="BA90" s="67"/>
    </row>
    <row r="91" spans="1:54" x14ac:dyDescent="0.2">
      <c r="A91" s="280"/>
      <c r="B91" s="536"/>
      <c r="C91" s="286" t="s">
        <v>32</v>
      </c>
      <c r="D91" s="241"/>
      <c r="E91" s="344"/>
      <c r="F91" s="345"/>
      <c r="G91" s="345"/>
      <c r="H91" s="345"/>
      <c r="I91" s="345"/>
      <c r="J91" s="345"/>
      <c r="K91" s="345"/>
      <c r="L91" s="345"/>
      <c r="M91" s="345"/>
      <c r="N91" s="345"/>
      <c r="O91" s="345"/>
      <c r="P91" s="531">
        <f t="shared" si="31"/>
        <v>0</v>
      </c>
      <c r="Q91" s="489">
        <f>P91+P92</f>
        <v>0</v>
      </c>
      <c r="R91" s="455"/>
      <c r="S91" s="143">
        <f>Q91-R91</f>
        <v>0</v>
      </c>
      <c r="T91" s="163" t="e">
        <f t="shared" si="36"/>
        <v>#DIV/0!</v>
      </c>
      <c r="U91" s="154" t="e">
        <f t="shared" si="32"/>
        <v>#DIV/0!</v>
      </c>
      <c r="V91" s="154" t="e">
        <f t="shared" si="33"/>
        <v>#DIV/0!</v>
      </c>
      <c r="W91" s="157" t="e">
        <f t="shared" si="37"/>
        <v>#DIV/0!</v>
      </c>
      <c r="X91" s="298">
        <v>0.04</v>
      </c>
      <c r="Y91" s="457"/>
      <c r="Z91" s="458" t="e">
        <f t="shared" si="41"/>
        <v>#DIV/0!</v>
      </c>
      <c r="AA91" s="459" t="e">
        <f t="shared" si="39"/>
        <v>#DIV/0!</v>
      </c>
      <c r="AB91" s="460" t="e">
        <f t="shared" si="38"/>
        <v>#DIV/0!</v>
      </c>
      <c r="AC91" s="491" t="e">
        <f>(Y91*Z91+Y92*Z92)*0.012</f>
        <v>#DIV/0!</v>
      </c>
      <c r="AD91" s="462"/>
      <c r="AE91" s="529"/>
      <c r="AF91" s="464" t="e">
        <f>AD91+AD92+AE91-AC91</f>
        <v>#DIV/0!</v>
      </c>
      <c r="AG91" s="465" t="e">
        <f>AF91/(12*(Y91+Y92))*1000</f>
        <v>#DIV/0!</v>
      </c>
      <c r="AH91" s="466" t="e">
        <f>AG91/AG92</f>
        <v>#DIV/0!</v>
      </c>
      <c r="AI91" s="467">
        <f t="shared" si="34"/>
        <v>0</v>
      </c>
      <c r="AJ91" s="468" t="e">
        <f>AD91+AD92+AE91-(AI91*Z91+AI92*Z92)*0.012</f>
        <v>#DIV/0!</v>
      </c>
      <c r="AK91" s="465" t="e">
        <f>AJ91/(12*(AI91+AI92))*1000</f>
        <v>#DIV/0!</v>
      </c>
      <c r="AL91" s="469" t="e">
        <f>AK91/AG92</f>
        <v>#DIV/0!</v>
      </c>
      <c r="AM91" s="470"/>
      <c r="AN91" s="471" t="e">
        <f>(AM91+AM92)/(12*(AI91+AI92))*1000</f>
        <v>#DIV/0!</v>
      </c>
      <c r="AO91" s="465" t="e">
        <f>(H91+I91+H92+I92)/(12*(D91+D92))*1000+AK91+AN91</f>
        <v>#DIV/0!</v>
      </c>
      <c r="AP91" s="472" t="e">
        <f>(AK91+AN91)/((H91+I91+H92+I92)*1000)*(D91+D92)*12</f>
        <v>#DIV/0!</v>
      </c>
      <c r="AQ91" s="473" t="e">
        <f>AO91/((H91+I91+H92+I92)*1000)*(D91+D92)*12</f>
        <v>#DIV/0!</v>
      </c>
      <c r="AR91" s="474">
        <f t="shared" si="30"/>
        <v>0</v>
      </c>
      <c r="AS91" s="69">
        <f t="shared" si="35"/>
        <v>0</v>
      </c>
      <c r="AT91" s="492"/>
      <c r="AU91" s="70" t="e">
        <f t="shared" si="40"/>
        <v>#DIV/0!</v>
      </c>
      <c r="AV91" s="72"/>
      <c r="AW91" s="242"/>
      <c r="AX91" s="390" t="e">
        <f>(AR91+AR92+AE91-AV91-AV92)/((AW91+AW92)*12)</f>
        <v>#DIV/0!</v>
      </c>
      <c r="AZ91" s="307"/>
      <c r="BA91" s="38">
        <f>IF(AR91+AR92+AE91-AV91-AV92&lt;0,AR91+AR92+AE91-AV91-AV92,0)</f>
        <v>0</v>
      </c>
    </row>
    <row r="92" spans="1:54" ht="13.5" thickBot="1" x14ac:dyDescent="0.25">
      <c r="A92" s="279"/>
      <c r="B92" s="535"/>
      <c r="C92" s="289" t="s">
        <v>33</v>
      </c>
      <c r="D92" s="336"/>
      <c r="E92" s="337"/>
      <c r="F92" s="338"/>
      <c r="G92" s="338"/>
      <c r="H92" s="338"/>
      <c r="I92" s="338"/>
      <c r="J92" s="338"/>
      <c r="K92" s="338"/>
      <c r="L92" s="338"/>
      <c r="M92" s="338"/>
      <c r="N92" s="338"/>
      <c r="O92" s="338"/>
      <c r="P92" s="339">
        <f t="shared" si="31"/>
        <v>0</v>
      </c>
      <c r="Q92" s="203" t="s">
        <v>71</v>
      </c>
      <c r="R92" s="231" t="s">
        <v>71</v>
      </c>
      <c r="S92" s="204" t="s">
        <v>71</v>
      </c>
      <c r="T92" s="205" t="e">
        <f t="shared" si="36"/>
        <v>#DIV/0!</v>
      </c>
      <c r="U92" s="206" t="e">
        <f t="shared" si="32"/>
        <v>#DIV/0!</v>
      </c>
      <c r="V92" s="206" t="e">
        <f t="shared" si="33"/>
        <v>#DIV/0!</v>
      </c>
      <c r="W92" s="207" t="e">
        <f t="shared" si="37"/>
        <v>#DIV/0!</v>
      </c>
      <c r="X92" s="311">
        <v>0.08</v>
      </c>
      <c r="Y92" s="312"/>
      <c r="Z92" s="418" t="e">
        <f t="shared" si="41"/>
        <v>#DIV/0!</v>
      </c>
      <c r="AA92" s="419" t="e">
        <f>T92-W92+0.1*(F92+0.8*(G92+L92+M92))</f>
        <v>#DIV/0!</v>
      </c>
      <c r="AB92" s="420" t="e">
        <f t="shared" si="38"/>
        <v>#DIV/0!</v>
      </c>
      <c r="AC92" s="208" t="s">
        <v>71</v>
      </c>
      <c r="AD92" s="261"/>
      <c r="AE92" s="254"/>
      <c r="AF92" s="382" t="s">
        <v>71</v>
      </c>
      <c r="AG92" s="395" t="e">
        <f>(H91+H92+I91+I92)/(12*(D91+D92))*1000</f>
        <v>#DIV/0!</v>
      </c>
      <c r="AH92" s="175" t="s">
        <v>71</v>
      </c>
      <c r="AI92" s="211">
        <f t="shared" si="34"/>
        <v>0</v>
      </c>
      <c r="AJ92" s="209" t="s">
        <v>71</v>
      </c>
      <c r="AK92" s="210" t="s">
        <v>71</v>
      </c>
      <c r="AL92" s="212" t="s">
        <v>71</v>
      </c>
      <c r="AM92" s="313"/>
      <c r="AN92" s="209" t="s">
        <v>71</v>
      </c>
      <c r="AO92" s="209" t="s">
        <v>71</v>
      </c>
      <c r="AP92" s="210" t="s">
        <v>71</v>
      </c>
      <c r="AQ92" s="314" t="s">
        <v>71</v>
      </c>
      <c r="AR92" s="315">
        <f t="shared" si="30"/>
        <v>0</v>
      </c>
      <c r="AS92" s="317">
        <f t="shared" si="35"/>
        <v>0</v>
      </c>
      <c r="AT92" s="318"/>
      <c r="AU92" s="319" t="e">
        <f t="shared" si="40"/>
        <v>#DIV/0!</v>
      </c>
      <c r="AV92" s="320"/>
      <c r="AW92" s="278"/>
      <c r="AX92" s="316"/>
      <c r="AZ92" s="306"/>
      <c r="BA92" s="67"/>
    </row>
    <row r="93" spans="1:54" s="21" customFormat="1" x14ac:dyDescent="0.2">
      <c r="A93" s="280"/>
      <c r="B93" s="536"/>
      <c r="C93" s="288" t="s">
        <v>32</v>
      </c>
      <c r="D93" s="348"/>
      <c r="E93" s="349"/>
      <c r="F93" s="350"/>
      <c r="G93" s="350"/>
      <c r="H93" s="350"/>
      <c r="I93" s="350"/>
      <c r="J93" s="350"/>
      <c r="K93" s="350"/>
      <c r="L93" s="350"/>
      <c r="M93" s="350"/>
      <c r="N93" s="350"/>
      <c r="O93" s="350"/>
      <c r="P93" s="351">
        <f t="shared" si="31"/>
        <v>0</v>
      </c>
      <c r="Q93" s="131">
        <f>P93+P94</f>
        <v>0</v>
      </c>
      <c r="R93" s="370"/>
      <c r="S93" s="132">
        <f>Q93-R93</f>
        <v>0</v>
      </c>
      <c r="T93" s="80" t="e">
        <f t="shared" si="36"/>
        <v>#DIV/0!</v>
      </c>
      <c r="U93" s="139" t="e">
        <f t="shared" si="32"/>
        <v>#DIV/0!</v>
      </c>
      <c r="V93" s="139" t="e">
        <f t="shared" si="33"/>
        <v>#DIV/0!</v>
      </c>
      <c r="W93" s="146" t="e">
        <f t="shared" si="37"/>
        <v>#DIV/0!</v>
      </c>
      <c r="X93" s="321">
        <v>0.04</v>
      </c>
      <c r="Y93" s="322"/>
      <c r="Z93" s="421" t="e">
        <f t="shared" si="41"/>
        <v>#DIV/0!</v>
      </c>
      <c r="AA93" s="422" t="e">
        <f t="shared" si="39"/>
        <v>#DIV/0!</v>
      </c>
      <c r="AB93" s="423" t="e">
        <f t="shared" si="38"/>
        <v>#DIV/0!</v>
      </c>
      <c r="AC93" s="323" t="e">
        <f>(Y93*Z93+Y94*Z94)*0.012</f>
        <v>#DIV/0!</v>
      </c>
      <c r="AD93" s="324"/>
      <c r="AE93" s="325"/>
      <c r="AF93" s="383" t="e">
        <f>AD93+AD94+AE93-AC93</f>
        <v>#DIV/0!</v>
      </c>
      <c r="AG93" s="4" t="e">
        <f>AF93/(12*(Y93+Y94))*1000</f>
        <v>#DIV/0!</v>
      </c>
      <c r="AH93" s="5" t="e">
        <f>AG93/AG94</f>
        <v>#DIV/0!</v>
      </c>
      <c r="AI93" s="327">
        <f t="shared" si="34"/>
        <v>0</v>
      </c>
      <c r="AJ93" s="328" t="e">
        <f>AD93+AD94+AE93-(AI93*Z93+AI94*Z94)*0.012</f>
        <v>#DIV/0!</v>
      </c>
      <c r="AK93" s="326" t="e">
        <f>AJ93/(12*(AI93+AI94))*1000</f>
        <v>#DIV/0!</v>
      </c>
      <c r="AL93" s="183" t="e">
        <f>AK93/AG94</f>
        <v>#DIV/0!</v>
      </c>
      <c r="AM93" s="329"/>
      <c r="AN93" s="330" t="e">
        <f>(AM93+AM94)/(12*(AI93+AI94))*1000</f>
        <v>#DIV/0!</v>
      </c>
      <c r="AO93" s="326" t="e">
        <f>(H93+I93+H94+I94)/(12*(D93+D94))*1000+AK93+AN93</f>
        <v>#DIV/0!</v>
      </c>
      <c r="AP93" s="331" t="e">
        <f>(AK93+AN93)/((H93+I93+H94+I94)*1000)*(D93+D94)*12</f>
        <v>#DIV/0!</v>
      </c>
      <c r="AQ93" s="332" t="e">
        <f>AO93/((H93+I93+H94+I94)*1000)*(D93+D94)*12</f>
        <v>#DIV/0!</v>
      </c>
      <c r="AR93" s="333">
        <f t="shared" si="30"/>
        <v>0</v>
      </c>
      <c r="AS93" s="45">
        <f t="shared" si="35"/>
        <v>0</v>
      </c>
      <c r="AT93" s="44"/>
      <c r="AU93" s="46" t="e">
        <f t="shared" si="40"/>
        <v>#DIV/0!</v>
      </c>
      <c r="AV93" s="371"/>
      <c r="AW93" s="348"/>
      <c r="AX93" s="14" t="e">
        <f>(AR93+AR94+AE93-AV93-AV94)/((AW93+AW94)*12)</f>
        <v>#DIV/0!</v>
      </c>
      <c r="AY93" s="232"/>
      <c r="AZ93" s="305"/>
      <c r="BA93" s="38">
        <f>IF(AR93+AR94+AE93-AV93-AV94&lt;0,AR93+AR94+AE93-AV93-AV94,0)</f>
        <v>0</v>
      </c>
      <c r="BB93"/>
    </row>
    <row r="94" spans="1:54" s="21" customFormat="1" ht="13.5" thickBot="1" x14ac:dyDescent="0.25">
      <c r="A94" s="281"/>
      <c r="B94" s="536"/>
      <c r="C94" s="289" t="s">
        <v>33</v>
      </c>
      <c r="D94" s="340"/>
      <c r="E94" s="341"/>
      <c r="F94" s="342"/>
      <c r="G94" s="342"/>
      <c r="H94" s="342"/>
      <c r="I94" s="342"/>
      <c r="J94" s="342"/>
      <c r="K94" s="342"/>
      <c r="L94" s="342"/>
      <c r="M94" s="342"/>
      <c r="N94" s="342"/>
      <c r="O94" s="342"/>
      <c r="P94" s="343">
        <f t="shared" si="31"/>
        <v>0</v>
      </c>
      <c r="Q94" s="196" t="s">
        <v>71</v>
      </c>
      <c r="R94" s="230" t="s">
        <v>71</v>
      </c>
      <c r="S94" s="150" t="s">
        <v>71</v>
      </c>
      <c r="T94" s="135" t="e">
        <f t="shared" si="36"/>
        <v>#DIV/0!</v>
      </c>
      <c r="U94" s="136" t="e">
        <f t="shared" si="32"/>
        <v>#DIV/0!</v>
      </c>
      <c r="V94" s="136" t="e">
        <f t="shared" si="33"/>
        <v>#DIV/0!</v>
      </c>
      <c r="W94" s="159" t="e">
        <f t="shared" si="37"/>
        <v>#DIV/0!</v>
      </c>
      <c r="X94" s="299">
        <v>0.08</v>
      </c>
      <c r="Y94" s="92"/>
      <c r="Z94" s="415" t="e">
        <f t="shared" si="41"/>
        <v>#DIV/0!</v>
      </c>
      <c r="AA94" s="416" t="e">
        <f>T94-W94+0.1*(F94+0.8*(G94+L94+M94))</f>
        <v>#DIV/0!</v>
      </c>
      <c r="AB94" s="417" t="e">
        <f t="shared" si="38"/>
        <v>#DIV/0!</v>
      </c>
      <c r="AC94" s="172" t="s">
        <v>71</v>
      </c>
      <c r="AD94" s="260"/>
      <c r="AE94" s="253"/>
      <c r="AF94" s="381" t="s">
        <v>71</v>
      </c>
      <c r="AG94" s="395" t="e">
        <f>(H93+H94+I93+I94)/(12*(D93+D94))*1000</f>
        <v>#DIV/0!</v>
      </c>
      <c r="AH94" s="175" t="s">
        <v>71</v>
      </c>
      <c r="AI94" s="176">
        <f t="shared" si="34"/>
        <v>0</v>
      </c>
      <c r="AJ94" s="173" t="s">
        <v>71</v>
      </c>
      <c r="AK94" s="174" t="s">
        <v>71</v>
      </c>
      <c r="AL94" s="184" t="s">
        <v>71</v>
      </c>
      <c r="AM94" s="215"/>
      <c r="AN94" s="173" t="s">
        <v>71</v>
      </c>
      <c r="AO94" s="173" t="s">
        <v>71</v>
      </c>
      <c r="AP94" s="174" t="s">
        <v>71</v>
      </c>
      <c r="AQ94" s="180" t="s">
        <v>71</v>
      </c>
      <c r="AR94" s="200">
        <f t="shared" si="30"/>
        <v>0</v>
      </c>
      <c r="AS94" s="52">
        <f t="shared" si="35"/>
        <v>0</v>
      </c>
      <c r="AT94" s="51"/>
      <c r="AU94" s="53" t="e">
        <f t="shared" ref="AU94:AU120" si="42">W94/AT94</f>
        <v>#DIV/0!</v>
      </c>
      <c r="AV94" s="372"/>
      <c r="AW94" s="340"/>
      <c r="AX94" s="66"/>
      <c r="AY94" s="232"/>
      <c r="AZ94" s="310"/>
      <c r="BA94" s="67"/>
      <c r="BB94"/>
    </row>
    <row r="95" spans="1:54" s="21" customFormat="1" x14ac:dyDescent="0.2">
      <c r="A95" s="282"/>
      <c r="B95" s="534"/>
      <c r="C95" s="288" t="s">
        <v>32</v>
      </c>
      <c r="D95" s="241"/>
      <c r="E95" s="344"/>
      <c r="F95" s="345"/>
      <c r="G95" s="345"/>
      <c r="H95" s="345"/>
      <c r="I95" s="345"/>
      <c r="J95" s="345"/>
      <c r="K95" s="345"/>
      <c r="L95" s="345"/>
      <c r="M95" s="345"/>
      <c r="N95" s="345"/>
      <c r="O95" s="345"/>
      <c r="P95" s="346">
        <f t="shared" si="31"/>
        <v>0</v>
      </c>
      <c r="Q95" s="197">
        <f>P95+P96</f>
        <v>0</v>
      </c>
      <c r="R95" s="334"/>
      <c r="S95" s="132">
        <f>Q95-R95</f>
        <v>0</v>
      </c>
      <c r="T95" s="82" t="e">
        <f t="shared" si="36"/>
        <v>#DIV/0!</v>
      </c>
      <c r="U95" s="137" t="e">
        <f t="shared" si="32"/>
        <v>#DIV/0!</v>
      </c>
      <c r="V95" s="137" t="e">
        <f t="shared" si="33"/>
        <v>#DIV/0!</v>
      </c>
      <c r="W95" s="145" t="e">
        <f t="shared" si="37"/>
        <v>#DIV/0!</v>
      </c>
      <c r="X95" s="298">
        <v>0.04</v>
      </c>
      <c r="Y95" s="91"/>
      <c r="Z95" s="412" t="e">
        <f t="shared" si="41"/>
        <v>#DIV/0!</v>
      </c>
      <c r="AA95" s="413" t="e">
        <f t="shared" si="39"/>
        <v>#DIV/0!</v>
      </c>
      <c r="AB95" s="414" t="e">
        <f t="shared" si="38"/>
        <v>#DIV/0!</v>
      </c>
      <c r="AC95" s="77" t="e">
        <f>(Y95*Z95+Y96*Z96)*0.012</f>
        <v>#DIV/0!</v>
      </c>
      <c r="AD95" s="259"/>
      <c r="AE95" s="452"/>
      <c r="AF95" s="380" t="e">
        <f>AD95+AD96+AE95-AC95</f>
        <v>#DIV/0!</v>
      </c>
      <c r="AG95" s="4" t="e">
        <f>AF95/(12*(Y95+Y96))*1000</f>
        <v>#DIV/0!</v>
      </c>
      <c r="AH95" s="5" t="e">
        <f>AG95/AG96</f>
        <v>#DIV/0!</v>
      </c>
      <c r="AI95" s="268">
        <f t="shared" si="34"/>
        <v>0</v>
      </c>
      <c r="AJ95" s="9" t="e">
        <f>AD95+AD96+AE95-(AI95*Z95+AI96*Z96)*0.012</f>
        <v>#DIV/0!</v>
      </c>
      <c r="AK95" s="4" t="e">
        <f>AJ95/(12*(AI95+AI96))*1000</f>
        <v>#DIV/0!</v>
      </c>
      <c r="AL95" s="183" t="e">
        <f>AK95/AG96</f>
        <v>#DIV/0!</v>
      </c>
      <c r="AM95" s="187"/>
      <c r="AN95" s="186" t="e">
        <f>(AM95+AM96)/(12*(AI95+AI96))*1000</f>
        <v>#DIV/0!</v>
      </c>
      <c r="AO95" s="4" t="e">
        <f>(H95+I95+H96+I96)/(12*(D95+D96))*1000+AK95+AN95</f>
        <v>#DIV/0!</v>
      </c>
      <c r="AP95" s="6" t="e">
        <f>(AK95+AN95)/((H95+I95+H96+I96)*1000)*(D95+D96)*12</f>
        <v>#DIV/0!</v>
      </c>
      <c r="AQ95" s="179" t="e">
        <f>AO95/((H95+I95+H96+I96)*1000)*(D95+D96)*12</f>
        <v>#DIV/0!</v>
      </c>
      <c r="AR95" s="199">
        <f t="shared" si="30"/>
        <v>0</v>
      </c>
      <c r="AS95" s="42">
        <f t="shared" si="35"/>
        <v>0</v>
      </c>
      <c r="AT95" s="41"/>
      <c r="AU95" s="43" t="e">
        <f t="shared" si="42"/>
        <v>#DIV/0!</v>
      </c>
      <c r="AV95" s="118"/>
      <c r="AW95" s="265"/>
      <c r="AX95" s="14" t="e">
        <f>(AR95+AR96+AE95-AV95-AV96)/((AW95+AW96)*12)</f>
        <v>#DIV/0!</v>
      </c>
      <c r="AY95" s="232"/>
      <c r="AZ95" s="308"/>
      <c r="BA95" s="38">
        <f>IF(AR95+AR96+AE95-AV95-AV96&lt;0,AR95+AR96+AE95-AV95-AV96,0)</f>
        <v>0</v>
      </c>
      <c r="BB95"/>
    </row>
    <row r="96" spans="1:54" s="21" customFormat="1" ht="13.5" thickBot="1" x14ac:dyDescent="0.25">
      <c r="A96" s="283"/>
      <c r="B96" s="535"/>
      <c r="C96" s="287" t="s">
        <v>33</v>
      </c>
      <c r="D96" s="336"/>
      <c r="E96" s="337"/>
      <c r="F96" s="338"/>
      <c r="G96" s="338"/>
      <c r="H96" s="338"/>
      <c r="I96" s="338"/>
      <c r="J96" s="338"/>
      <c r="K96" s="338"/>
      <c r="L96" s="338"/>
      <c r="M96" s="338"/>
      <c r="N96" s="338"/>
      <c r="O96" s="338"/>
      <c r="P96" s="347">
        <f t="shared" si="31"/>
        <v>0</v>
      </c>
      <c r="Q96" s="196" t="s">
        <v>71</v>
      </c>
      <c r="R96" s="230" t="s">
        <v>71</v>
      </c>
      <c r="S96" s="150" t="s">
        <v>71</v>
      </c>
      <c r="T96" s="79" t="e">
        <f t="shared" si="36"/>
        <v>#DIV/0!</v>
      </c>
      <c r="U96" s="138" t="e">
        <f t="shared" si="32"/>
        <v>#DIV/0!</v>
      </c>
      <c r="V96" s="138" t="e">
        <f t="shared" si="33"/>
        <v>#DIV/0!</v>
      </c>
      <c r="W96" s="144" t="e">
        <f t="shared" si="37"/>
        <v>#DIV/0!</v>
      </c>
      <c r="X96" s="299">
        <v>0.08</v>
      </c>
      <c r="Y96" s="92"/>
      <c r="Z96" s="415" t="e">
        <f t="shared" si="41"/>
        <v>#DIV/0!</v>
      </c>
      <c r="AA96" s="416" t="e">
        <f>T96-W96+0.1*(F96+0.8*(G96+L96+M96))</f>
        <v>#DIV/0!</v>
      </c>
      <c r="AB96" s="417" t="e">
        <f t="shared" si="38"/>
        <v>#DIV/0!</v>
      </c>
      <c r="AC96" s="172" t="s">
        <v>71</v>
      </c>
      <c r="AD96" s="260"/>
      <c r="AE96" s="253"/>
      <c r="AF96" s="381" t="s">
        <v>71</v>
      </c>
      <c r="AG96" s="395" t="e">
        <f>(H95+H96+I95+I96)/(12*(D95+D96))*1000</f>
        <v>#DIV/0!</v>
      </c>
      <c r="AH96" s="175" t="s">
        <v>71</v>
      </c>
      <c r="AI96" s="176">
        <f t="shared" si="34"/>
        <v>0</v>
      </c>
      <c r="AJ96" s="173" t="s">
        <v>71</v>
      </c>
      <c r="AK96" s="174" t="s">
        <v>71</v>
      </c>
      <c r="AL96" s="184" t="s">
        <v>71</v>
      </c>
      <c r="AM96" s="215"/>
      <c r="AN96" s="173" t="s">
        <v>71</v>
      </c>
      <c r="AO96" s="173" t="s">
        <v>71</v>
      </c>
      <c r="AP96" s="174" t="s">
        <v>71</v>
      </c>
      <c r="AQ96" s="180" t="s">
        <v>71</v>
      </c>
      <c r="AR96" s="200">
        <f t="shared" si="30"/>
        <v>0</v>
      </c>
      <c r="AS96" s="55">
        <f t="shared" si="35"/>
        <v>0</v>
      </c>
      <c r="AT96" s="54"/>
      <c r="AU96" s="56" t="e">
        <f t="shared" si="42"/>
        <v>#DIV/0!</v>
      </c>
      <c r="AV96" s="119"/>
      <c r="AW96" s="266"/>
      <c r="AX96" s="66"/>
      <c r="AY96" s="232"/>
      <c r="AZ96" s="306"/>
      <c r="BA96" s="67"/>
      <c r="BB96"/>
    </row>
    <row r="97" spans="1:54" s="21" customFormat="1" x14ac:dyDescent="0.2">
      <c r="A97" s="280"/>
      <c r="B97" s="536"/>
      <c r="C97" s="286" t="s">
        <v>32</v>
      </c>
      <c r="D97" s="348"/>
      <c r="E97" s="349"/>
      <c r="F97" s="350"/>
      <c r="G97" s="350"/>
      <c r="H97" s="350"/>
      <c r="I97" s="350"/>
      <c r="J97" s="350"/>
      <c r="K97" s="350"/>
      <c r="L97" s="350"/>
      <c r="M97" s="350"/>
      <c r="N97" s="350"/>
      <c r="O97" s="350"/>
      <c r="P97" s="351">
        <f t="shared" si="31"/>
        <v>0</v>
      </c>
      <c r="Q97" s="131">
        <f>P97+P98</f>
        <v>0</v>
      </c>
      <c r="R97" s="334"/>
      <c r="S97" s="132">
        <f>Q97-R97</f>
        <v>0</v>
      </c>
      <c r="T97" s="80" t="e">
        <f t="shared" si="36"/>
        <v>#DIV/0!</v>
      </c>
      <c r="U97" s="139" t="e">
        <f t="shared" si="32"/>
        <v>#DIV/0!</v>
      </c>
      <c r="V97" s="139" t="e">
        <f t="shared" si="33"/>
        <v>#DIV/0!</v>
      </c>
      <c r="W97" s="146" t="e">
        <f t="shared" si="37"/>
        <v>#DIV/0!</v>
      </c>
      <c r="X97" s="298">
        <v>0.04</v>
      </c>
      <c r="Y97" s="91"/>
      <c r="Z97" s="412" t="e">
        <f t="shared" si="41"/>
        <v>#DIV/0!</v>
      </c>
      <c r="AA97" s="413" t="e">
        <f t="shared" si="39"/>
        <v>#DIV/0!</v>
      </c>
      <c r="AB97" s="414" t="e">
        <f t="shared" si="38"/>
        <v>#DIV/0!</v>
      </c>
      <c r="AC97" s="77" t="e">
        <f>(Y97*Z97+Y98*Z98)*0.012</f>
        <v>#DIV/0!</v>
      </c>
      <c r="AD97" s="259"/>
      <c r="AE97" s="452"/>
      <c r="AF97" s="380" t="e">
        <f>AD97+AD98+AE97-AC97</f>
        <v>#DIV/0!</v>
      </c>
      <c r="AG97" s="4" t="e">
        <f>AF97/(12*(Y97+Y98))*1000</f>
        <v>#DIV/0!</v>
      </c>
      <c r="AH97" s="5" t="e">
        <f>AG97/AG98</f>
        <v>#DIV/0!</v>
      </c>
      <c r="AI97" s="268">
        <f t="shared" si="34"/>
        <v>0</v>
      </c>
      <c r="AJ97" s="9" t="e">
        <f>AD97+AD98+AE97-(AI97*Z97+AI98*Z98)*0.012</f>
        <v>#DIV/0!</v>
      </c>
      <c r="AK97" s="4" t="e">
        <f>AJ97/(12*(AI97+AI98))*1000</f>
        <v>#DIV/0!</v>
      </c>
      <c r="AL97" s="183" t="e">
        <f>AK97/AG98</f>
        <v>#DIV/0!</v>
      </c>
      <c r="AM97" s="187"/>
      <c r="AN97" s="186" t="e">
        <f>(AM97+AM98)/(12*(AI97+AI98))*1000</f>
        <v>#DIV/0!</v>
      </c>
      <c r="AO97" s="4" t="e">
        <f>(H97+I97+H98+I98)/(12*(D97+D98))*1000+AK97+AN97</f>
        <v>#DIV/0!</v>
      </c>
      <c r="AP97" s="6" t="e">
        <f>(AK97+AN97)/((H97+I97+H98+I98)*1000)*(D97+D98)*12</f>
        <v>#DIV/0!</v>
      </c>
      <c r="AQ97" s="179" t="e">
        <f>AO97/((H97+I97+H98+I98)*1000)*(D97+D98)*12</f>
        <v>#DIV/0!</v>
      </c>
      <c r="AR97" s="199">
        <f t="shared" si="30"/>
        <v>0</v>
      </c>
      <c r="AS97" s="45">
        <f t="shared" si="35"/>
        <v>0</v>
      </c>
      <c r="AT97" s="44"/>
      <c r="AU97" s="46" t="e">
        <f t="shared" si="42"/>
        <v>#DIV/0!</v>
      </c>
      <c r="AV97" s="120"/>
      <c r="AW97" s="126"/>
      <c r="AX97" s="14" t="e">
        <f>(AR97+AR98+AE97-AV97-AV98)/((AW97+AW98)*12)</f>
        <v>#DIV/0!</v>
      </c>
      <c r="AY97" s="232"/>
      <c r="AZ97" s="307"/>
      <c r="BA97" s="38">
        <f>IF(AR97+AR98+AE97-AV97-AV98&lt;0,AR97+AR98+AE97-AV97-AV98,0)</f>
        <v>0</v>
      </c>
      <c r="BB97"/>
    </row>
    <row r="98" spans="1:54" s="21" customFormat="1" ht="13.5" thickBot="1" x14ac:dyDescent="0.25">
      <c r="A98" s="281"/>
      <c r="B98" s="536"/>
      <c r="C98" s="289" t="s">
        <v>33</v>
      </c>
      <c r="D98" s="336"/>
      <c r="E98" s="337"/>
      <c r="F98" s="338"/>
      <c r="G98" s="338"/>
      <c r="H98" s="338"/>
      <c r="I98" s="338"/>
      <c r="J98" s="338"/>
      <c r="K98" s="338"/>
      <c r="L98" s="338"/>
      <c r="M98" s="338"/>
      <c r="N98" s="338"/>
      <c r="O98" s="338"/>
      <c r="P98" s="352">
        <f t="shared" si="31"/>
        <v>0</v>
      </c>
      <c r="Q98" s="196" t="s">
        <v>71</v>
      </c>
      <c r="R98" s="230" t="s">
        <v>71</v>
      </c>
      <c r="S98" s="150" t="s">
        <v>71</v>
      </c>
      <c r="T98" s="81" t="e">
        <f t="shared" si="36"/>
        <v>#DIV/0!</v>
      </c>
      <c r="U98" s="140" t="e">
        <f t="shared" si="32"/>
        <v>#DIV/0!</v>
      </c>
      <c r="V98" s="140" t="e">
        <f t="shared" si="33"/>
        <v>#DIV/0!</v>
      </c>
      <c r="W98" s="147" t="e">
        <f t="shared" si="37"/>
        <v>#DIV/0!</v>
      </c>
      <c r="X98" s="299">
        <v>0.08</v>
      </c>
      <c r="Y98" s="92"/>
      <c r="Z98" s="415" t="e">
        <f t="shared" si="41"/>
        <v>#DIV/0!</v>
      </c>
      <c r="AA98" s="416" t="e">
        <f>T98-W98+0.1*(F98+0.8*(G98+L98+M98))</f>
        <v>#DIV/0!</v>
      </c>
      <c r="AB98" s="417" t="e">
        <f t="shared" si="38"/>
        <v>#DIV/0!</v>
      </c>
      <c r="AC98" s="172" t="s">
        <v>71</v>
      </c>
      <c r="AD98" s="260"/>
      <c r="AE98" s="253"/>
      <c r="AF98" s="381" t="s">
        <v>71</v>
      </c>
      <c r="AG98" s="395" t="e">
        <f>(H97+H98+I97+I98)/(12*(D97+D98))*1000</f>
        <v>#DIV/0!</v>
      </c>
      <c r="AH98" s="175" t="s">
        <v>71</v>
      </c>
      <c r="AI98" s="176">
        <f t="shared" si="34"/>
        <v>0</v>
      </c>
      <c r="AJ98" s="173" t="s">
        <v>71</v>
      </c>
      <c r="AK98" s="174" t="s">
        <v>71</v>
      </c>
      <c r="AL98" s="184" t="s">
        <v>71</v>
      </c>
      <c r="AM98" s="215"/>
      <c r="AN98" s="173" t="s">
        <v>71</v>
      </c>
      <c r="AO98" s="173" t="s">
        <v>71</v>
      </c>
      <c r="AP98" s="174" t="s">
        <v>71</v>
      </c>
      <c r="AQ98" s="180" t="s">
        <v>71</v>
      </c>
      <c r="AR98" s="200">
        <f t="shared" si="30"/>
        <v>0</v>
      </c>
      <c r="AS98" s="58">
        <f t="shared" si="35"/>
        <v>0</v>
      </c>
      <c r="AT98" s="57"/>
      <c r="AU98" s="59" t="e">
        <f t="shared" si="42"/>
        <v>#DIV/0!</v>
      </c>
      <c r="AV98" s="121"/>
      <c r="AW98" s="127"/>
      <c r="AX98" s="66"/>
      <c r="AY98" s="232"/>
      <c r="AZ98" s="310"/>
      <c r="BA98" s="67"/>
      <c r="BB98"/>
    </row>
    <row r="99" spans="1:54" s="21" customFormat="1" x14ac:dyDescent="0.2">
      <c r="A99" s="282"/>
      <c r="B99" s="534"/>
      <c r="C99" s="288" t="s">
        <v>32</v>
      </c>
      <c r="D99" s="348"/>
      <c r="E99" s="349"/>
      <c r="F99" s="350"/>
      <c r="G99" s="350"/>
      <c r="H99" s="350"/>
      <c r="I99" s="350"/>
      <c r="J99" s="350"/>
      <c r="K99" s="350"/>
      <c r="L99" s="350"/>
      <c r="M99" s="350"/>
      <c r="N99" s="350"/>
      <c r="O99" s="350"/>
      <c r="P99" s="346">
        <f t="shared" si="31"/>
        <v>0</v>
      </c>
      <c r="Q99" s="197">
        <f>P99+P100</f>
        <v>0</v>
      </c>
      <c r="R99" s="334"/>
      <c r="S99" s="132">
        <f>Q99-R99</f>
        <v>0</v>
      </c>
      <c r="T99" s="82" t="e">
        <f t="shared" si="36"/>
        <v>#DIV/0!</v>
      </c>
      <c r="U99" s="137" t="e">
        <f t="shared" si="32"/>
        <v>#DIV/0!</v>
      </c>
      <c r="V99" s="137" t="e">
        <f t="shared" si="33"/>
        <v>#DIV/0!</v>
      </c>
      <c r="W99" s="145" t="e">
        <f t="shared" si="37"/>
        <v>#DIV/0!</v>
      </c>
      <c r="X99" s="298">
        <v>0.04</v>
      </c>
      <c r="Y99" s="91"/>
      <c r="Z99" s="412" t="e">
        <f t="shared" si="41"/>
        <v>#DIV/0!</v>
      </c>
      <c r="AA99" s="413" t="e">
        <f t="shared" si="39"/>
        <v>#DIV/0!</v>
      </c>
      <c r="AB99" s="414" t="e">
        <f t="shared" si="38"/>
        <v>#DIV/0!</v>
      </c>
      <c r="AC99" s="77" t="e">
        <f>(Y99*Z99+Y100*Z100)*0.012</f>
        <v>#DIV/0!</v>
      </c>
      <c r="AD99" s="259"/>
      <c r="AE99" s="252"/>
      <c r="AF99" s="380" t="e">
        <f>AD99+AD100+AE99-AC99</f>
        <v>#DIV/0!</v>
      </c>
      <c r="AG99" s="4" t="e">
        <f>AF99/(12*(Y99+Y100))*1000</f>
        <v>#DIV/0!</v>
      </c>
      <c r="AH99" s="5" t="e">
        <f>AG99/AG100</f>
        <v>#DIV/0!</v>
      </c>
      <c r="AI99" s="268">
        <f t="shared" si="34"/>
        <v>0</v>
      </c>
      <c r="AJ99" s="9" t="e">
        <f>AD99+AD100+AE99-(AI99*Z99+AI100*Z100)*0.012</f>
        <v>#DIV/0!</v>
      </c>
      <c r="AK99" s="4" t="e">
        <f>AJ99/(12*(AI99+AI100))*1000</f>
        <v>#DIV/0!</v>
      </c>
      <c r="AL99" s="183" t="e">
        <f>AK99/AG100</f>
        <v>#DIV/0!</v>
      </c>
      <c r="AM99" s="187"/>
      <c r="AN99" s="186" t="e">
        <f>(AM99+AM100)/(12*(AI99+AI100))*1000</f>
        <v>#DIV/0!</v>
      </c>
      <c r="AO99" s="4" t="e">
        <f>(H99+I99+H100+I100)/(12*(D99+D100))*1000+AK99+AN99</f>
        <v>#DIV/0!</v>
      </c>
      <c r="AP99" s="6" t="e">
        <f>(AK99+AN99)/((H99+I99+H100+I100)*1000)*(D99+D100)*12</f>
        <v>#DIV/0!</v>
      </c>
      <c r="AQ99" s="179" t="e">
        <f>AO99/((H99+I99+H100+I100)*1000)*(D99+D100)*12</f>
        <v>#DIV/0!</v>
      </c>
      <c r="AR99" s="199">
        <f t="shared" si="30"/>
        <v>0</v>
      </c>
      <c r="AS99" s="42">
        <f t="shared" si="35"/>
        <v>0</v>
      </c>
      <c r="AT99" s="41"/>
      <c r="AU99" s="43" t="e">
        <f t="shared" si="42"/>
        <v>#DIV/0!</v>
      </c>
      <c r="AV99" s="118"/>
      <c r="AW99" s="265"/>
      <c r="AX99" s="14" t="e">
        <f>(AR99+AR100+AE99-AV99-AV100)/((AW99+AW100)*12)</f>
        <v>#DIV/0!</v>
      </c>
      <c r="AY99" s="232"/>
      <c r="AZ99" s="308"/>
      <c r="BA99" s="38">
        <f>IF(AR99+AR100+AE99-AV99-AV100&lt;0,AR99+AR100+AE99-AV99-AV100,0)</f>
        <v>0</v>
      </c>
      <c r="BB99"/>
    </row>
    <row r="100" spans="1:54" s="21" customFormat="1" ht="13.5" thickBot="1" x14ac:dyDescent="0.25">
      <c r="A100" s="283"/>
      <c r="B100" s="535"/>
      <c r="C100" s="287" t="s">
        <v>33</v>
      </c>
      <c r="D100" s="353"/>
      <c r="E100" s="354"/>
      <c r="F100" s="355"/>
      <c r="G100" s="355"/>
      <c r="H100" s="355"/>
      <c r="I100" s="355"/>
      <c r="J100" s="355"/>
      <c r="K100" s="355"/>
      <c r="L100" s="355"/>
      <c r="M100" s="355"/>
      <c r="N100" s="355"/>
      <c r="O100" s="355"/>
      <c r="P100" s="347">
        <f t="shared" si="31"/>
        <v>0</v>
      </c>
      <c r="Q100" s="196" t="s">
        <v>71</v>
      </c>
      <c r="R100" s="230" t="s">
        <v>71</v>
      </c>
      <c r="S100" s="150" t="s">
        <v>71</v>
      </c>
      <c r="T100" s="79" t="e">
        <f t="shared" si="36"/>
        <v>#DIV/0!</v>
      </c>
      <c r="U100" s="138" t="e">
        <f t="shared" si="32"/>
        <v>#DIV/0!</v>
      </c>
      <c r="V100" s="138" t="e">
        <f t="shared" si="33"/>
        <v>#DIV/0!</v>
      </c>
      <c r="W100" s="144" t="e">
        <f t="shared" si="37"/>
        <v>#DIV/0!</v>
      </c>
      <c r="X100" s="299">
        <v>0.08</v>
      </c>
      <c r="Y100" s="92"/>
      <c r="Z100" s="415" t="e">
        <f t="shared" si="41"/>
        <v>#DIV/0!</v>
      </c>
      <c r="AA100" s="416" t="e">
        <f>T100-W100+0.1*(F100+0.8*(G100+L100+M100))</f>
        <v>#DIV/0!</v>
      </c>
      <c r="AB100" s="417" t="e">
        <f t="shared" si="38"/>
        <v>#DIV/0!</v>
      </c>
      <c r="AC100" s="172" t="s">
        <v>71</v>
      </c>
      <c r="AD100" s="260"/>
      <c r="AE100" s="253"/>
      <c r="AF100" s="381" t="s">
        <v>71</v>
      </c>
      <c r="AG100" s="395" t="e">
        <f>(H99+H100+I99+I100)/(12*(D99+D100))*1000</f>
        <v>#DIV/0!</v>
      </c>
      <c r="AH100" s="175" t="s">
        <v>71</v>
      </c>
      <c r="AI100" s="176">
        <f t="shared" si="34"/>
        <v>0</v>
      </c>
      <c r="AJ100" s="173" t="s">
        <v>71</v>
      </c>
      <c r="AK100" s="174" t="s">
        <v>71</v>
      </c>
      <c r="AL100" s="184" t="s">
        <v>71</v>
      </c>
      <c r="AM100" s="215"/>
      <c r="AN100" s="173" t="s">
        <v>71</v>
      </c>
      <c r="AO100" s="173" t="s">
        <v>71</v>
      </c>
      <c r="AP100" s="174" t="s">
        <v>71</v>
      </c>
      <c r="AQ100" s="180" t="s">
        <v>71</v>
      </c>
      <c r="AR100" s="200">
        <f t="shared" si="30"/>
        <v>0</v>
      </c>
      <c r="AS100" s="55">
        <f t="shared" si="35"/>
        <v>0</v>
      </c>
      <c r="AT100" s="54"/>
      <c r="AU100" s="56" t="e">
        <f t="shared" si="42"/>
        <v>#DIV/0!</v>
      </c>
      <c r="AV100" s="119"/>
      <c r="AW100" s="266"/>
      <c r="AX100" s="66"/>
      <c r="AY100" s="232"/>
      <c r="AZ100" s="306"/>
      <c r="BA100" s="67"/>
      <c r="BB100"/>
    </row>
    <row r="101" spans="1:54" s="21" customFormat="1" x14ac:dyDescent="0.2">
      <c r="A101" s="282"/>
      <c r="B101" s="534"/>
      <c r="C101" s="288" t="s">
        <v>32</v>
      </c>
      <c r="D101" s="348"/>
      <c r="E101" s="349"/>
      <c r="F101" s="350"/>
      <c r="G101" s="350"/>
      <c r="H101" s="350"/>
      <c r="I101" s="350"/>
      <c r="J101" s="350"/>
      <c r="K101" s="350"/>
      <c r="L101" s="350"/>
      <c r="M101" s="350"/>
      <c r="N101" s="350"/>
      <c r="O101" s="350"/>
      <c r="P101" s="351">
        <f t="shared" si="31"/>
        <v>0</v>
      </c>
      <c r="Q101" s="131">
        <f>P101+P102</f>
        <v>0</v>
      </c>
      <c r="R101" s="334"/>
      <c r="S101" s="132">
        <f>Q101-R101</f>
        <v>0</v>
      </c>
      <c r="T101" s="80" t="e">
        <f t="shared" ref="T101:T132" si="43">P101/(12*D101)*1000</f>
        <v>#DIV/0!</v>
      </c>
      <c r="U101" s="139" t="e">
        <f t="shared" ref="U101:U132" si="44">H101/(12*D101)*1000</f>
        <v>#DIV/0!</v>
      </c>
      <c r="V101" s="139" t="e">
        <f t="shared" ref="V101:V132" si="45">I101/(12*D101)*1000</f>
        <v>#DIV/0!</v>
      </c>
      <c r="W101" s="146" t="e">
        <f t="shared" si="37"/>
        <v>#DIV/0!</v>
      </c>
      <c r="X101" s="298">
        <v>0.04</v>
      </c>
      <c r="Y101" s="91"/>
      <c r="Z101" s="412" t="e">
        <f t="shared" si="41"/>
        <v>#DIV/0!</v>
      </c>
      <c r="AA101" s="413" t="e">
        <f t="shared" si="39"/>
        <v>#DIV/0!</v>
      </c>
      <c r="AB101" s="414" t="e">
        <f t="shared" si="38"/>
        <v>#DIV/0!</v>
      </c>
      <c r="AC101" s="77" t="e">
        <f>(Y101*Z101+Y102*Z102)*0.012</f>
        <v>#DIV/0!</v>
      </c>
      <c r="AD101" s="259"/>
      <c r="AE101" s="252"/>
      <c r="AF101" s="380" t="e">
        <f>AD101+AD102+AE101-AC101</f>
        <v>#DIV/0!</v>
      </c>
      <c r="AG101" s="4" t="e">
        <f>AF101/(12*(Y101+Y102))*1000</f>
        <v>#DIV/0!</v>
      </c>
      <c r="AH101" s="5" t="e">
        <f>AG101/AG102</f>
        <v>#DIV/0!</v>
      </c>
      <c r="AI101" s="268">
        <f t="shared" si="34"/>
        <v>0</v>
      </c>
      <c r="AJ101" s="9" t="e">
        <f>AD101+AD102+AE101-(AI101*Z101+AI102*Z102)*0.012</f>
        <v>#DIV/0!</v>
      </c>
      <c r="AK101" s="4" t="e">
        <f>AJ101/(12*(AI101+AI102))*1000</f>
        <v>#DIV/0!</v>
      </c>
      <c r="AL101" s="183" t="e">
        <f>AK101/AG102</f>
        <v>#DIV/0!</v>
      </c>
      <c r="AM101" s="187"/>
      <c r="AN101" s="186" t="e">
        <f>(AM101+AM102)/(12*(AI101+AI102))*1000</f>
        <v>#DIV/0!</v>
      </c>
      <c r="AO101" s="4" t="e">
        <f>(H101+I101+H102+I102)/(12*(D101+D102))*1000+AK101+AN101</f>
        <v>#DIV/0!</v>
      </c>
      <c r="AP101" s="6" t="e">
        <f>(AK101+AN101)/((H101+I101+H102+I102)*1000)*(D101+D102)*12</f>
        <v>#DIV/0!</v>
      </c>
      <c r="AQ101" s="179" t="e">
        <f>AO101/((H101+I101+H102+I102)*1000)*(D101+D102)*12</f>
        <v>#DIV/0!</v>
      </c>
      <c r="AR101" s="199">
        <f t="shared" si="30"/>
        <v>0</v>
      </c>
      <c r="AS101" s="45">
        <f t="shared" ref="AS101:AS132" si="46">H101+I101</f>
        <v>0</v>
      </c>
      <c r="AT101" s="44"/>
      <c r="AU101" s="46" t="e">
        <f t="shared" si="42"/>
        <v>#DIV/0!</v>
      </c>
      <c r="AV101" s="120"/>
      <c r="AW101" s="126"/>
      <c r="AX101" s="14" t="e">
        <f>(AR101+AR102+AE101-AV101-AV102)/((AW101+AW102)*12)</f>
        <v>#DIV/0!</v>
      </c>
      <c r="AY101" s="232"/>
      <c r="AZ101" s="307"/>
      <c r="BA101" s="38">
        <f>IF(AR101+AR102+AE101-AV101-AV102&lt;0,AR101+AR102+AE101-AV101-AV102,0)</f>
        <v>0</v>
      </c>
      <c r="BB101"/>
    </row>
    <row r="102" spans="1:54" s="21" customFormat="1" ht="13.5" thickBot="1" x14ac:dyDescent="0.25">
      <c r="A102" s="283"/>
      <c r="B102" s="535"/>
      <c r="C102" s="287" t="s">
        <v>33</v>
      </c>
      <c r="D102" s="353"/>
      <c r="E102" s="354"/>
      <c r="F102" s="355"/>
      <c r="G102" s="355"/>
      <c r="H102" s="355"/>
      <c r="I102" s="355"/>
      <c r="J102" s="355"/>
      <c r="K102" s="355"/>
      <c r="L102" s="355"/>
      <c r="M102" s="355"/>
      <c r="N102" s="355"/>
      <c r="O102" s="355"/>
      <c r="P102" s="352">
        <f t="shared" si="31"/>
        <v>0</v>
      </c>
      <c r="Q102" s="196" t="s">
        <v>71</v>
      </c>
      <c r="R102" s="230" t="s">
        <v>71</v>
      </c>
      <c r="S102" s="150" t="s">
        <v>71</v>
      </c>
      <c r="T102" s="81" t="e">
        <f t="shared" si="43"/>
        <v>#DIV/0!</v>
      </c>
      <c r="U102" s="140" t="e">
        <f t="shared" si="44"/>
        <v>#DIV/0!</v>
      </c>
      <c r="V102" s="140" t="e">
        <f t="shared" si="45"/>
        <v>#DIV/0!</v>
      </c>
      <c r="W102" s="147" t="e">
        <f t="shared" si="37"/>
        <v>#DIV/0!</v>
      </c>
      <c r="X102" s="299">
        <v>0.08</v>
      </c>
      <c r="Y102" s="92"/>
      <c r="Z102" s="415" t="e">
        <f t="shared" si="41"/>
        <v>#DIV/0!</v>
      </c>
      <c r="AA102" s="416" t="e">
        <f>T102-W102+0.1*(F102+0.8*(G102+L102+M102))</f>
        <v>#DIV/0!</v>
      </c>
      <c r="AB102" s="417" t="e">
        <f t="shared" si="38"/>
        <v>#DIV/0!</v>
      </c>
      <c r="AC102" s="172" t="s">
        <v>71</v>
      </c>
      <c r="AD102" s="260"/>
      <c r="AE102" s="253"/>
      <c r="AF102" s="381" t="s">
        <v>71</v>
      </c>
      <c r="AG102" s="395" t="e">
        <f>(H101+H102+I101+I102)/(12*(D101+D102))*1000</f>
        <v>#DIV/0!</v>
      </c>
      <c r="AH102" s="175" t="s">
        <v>71</v>
      </c>
      <c r="AI102" s="176">
        <f t="shared" si="34"/>
        <v>0</v>
      </c>
      <c r="AJ102" s="173" t="s">
        <v>71</v>
      </c>
      <c r="AK102" s="174" t="s">
        <v>71</v>
      </c>
      <c r="AL102" s="184" t="s">
        <v>71</v>
      </c>
      <c r="AM102" s="215"/>
      <c r="AN102" s="173" t="s">
        <v>71</v>
      </c>
      <c r="AO102" s="173" t="s">
        <v>71</v>
      </c>
      <c r="AP102" s="174" t="s">
        <v>71</v>
      </c>
      <c r="AQ102" s="180" t="s">
        <v>71</v>
      </c>
      <c r="AR102" s="200">
        <f t="shared" si="30"/>
        <v>0</v>
      </c>
      <c r="AS102" s="55">
        <f t="shared" si="46"/>
        <v>0</v>
      </c>
      <c r="AT102" s="57"/>
      <c r="AU102" s="59" t="e">
        <f t="shared" si="42"/>
        <v>#DIV/0!</v>
      </c>
      <c r="AV102" s="121"/>
      <c r="AW102" s="127"/>
      <c r="AX102" s="66"/>
      <c r="AY102" s="232"/>
      <c r="AZ102" s="306"/>
      <c r="BA102" s="67"/>
    </row>
    <row r="103" spans="1:54" s="21" customFormat="1" x14ac:dyDescent="0.2">
      <c r="A103" s="282"/>
      <c r="B103" s="534"/>
      <c r="C103" s="288" t="s">
        <v>32</v>
      </c>
      <c r="D103" s="348"/>
      <c r="E103" s="349"/>
      <c r="F103" s="350"/>
      <c r="G103" s="350"/>
      <c r="H103" s="350"/>
      <c r="I103" s="350"/>
      <c r="J103" s="350"/>
      <c r="K103" s="350"/>
      <c r="L103" s="350"/>
      <c r="M103" s="350"/>
      <c r="N103" s="350"/>
      <c r="O103" s="350"/>
      <c r="P103" s="351">
        <f t="shared" si="31"/>
        <v>0</v>
      </c>
      <c r="Q103" s="131">
        <f>P103+P104</f>
        <v>0</v>
      </c>
      <c r="R103" s="334"/>
      <c r="S103" s="132">
        <f>Q103-R103</f>
        <v>0</v>
      </c>
      <c r="T103" s="80" t="e">
        <f t="shared" si="43"/>
        <v>#DIV/0!</v>
      </c>
      <c r="U103" s="139" t="e">
        <f t="shared" si="44"/>
        <v>#DIV/0!</v>
      </c>
      <c r="V103" s="139" t="e">
        <f t="shared" si="45"/>
        <v>#DIV/0!</v>
      </c>
      <c r="W103" s="146" t="e">
        <f t="shared" si="37"/>
        <v>#DIV/0!</v>
      </c>
      <c r="X103" s="298">
        <v>0.04</v>
      </c>
      <c r="Y103" s="91"/>
      <c r="Z103" s="412" t="e">
        <f t="shared" si="41"/>
        <v>#DIV/0!</v>
      </c>
      <c r="AA103" s="413" t="e">
        <f t="shared" si="39"/>
        <v>#DIV/0!</v>
      </c>
      <c r="AB103" s="414" t="e">
        <f t="shared" si="38"/>
        <v>#DIV/0!</v>
      </c>
      <c r="AC103" s="77" t="e">
        <f>(Y103*Z103+Y104*Z104)*0.012</f>
        <v>#DIV/0!</v>
      </c>
      <c r="AD103" s="259"/>
      <c r="AE103" s="252"/>
      <c r="AF103" s="380" t="e">
        <f>AD103+AD104+AE103-AC103</f>
        <v>#DIV/0!</v>
      </c>
      <c r="AG103" s="4" t="e">
        <f>AF103/(12*(Y103+Y104))*1000</f>
        <v>#DIV/0!</v>
      </c>
      <c r="AH103" s="5" t="e">
        <f>AG103/AG104</f>
        <v>#DIV/0!</v>
      </c>
      <c r="AI103" s="268">
        <f t="shared" si="34"/>
        <v>0</v>
      </c>
      <c r="AJ103" s="9" t="e">
        <f>AD103+AD104+AE103-(AI103*Z103+AI104*Z104)*0.012</f>
        <v>#DIV/0!</v>
      </c>
      <c r="AK103" s="4" t="e">
        <f>AJ103/(12*(AI103+AI104))*1000</f>
        <v>#DIV/0!</v>
      </c>
      <c r="AL103" s="183" t="e">
        <f>AK103/AG104</f>
        <v>#DIV/0!</v>
      </c>
      <c r="AM103" s="187"/>
      <c r="AN103" s="186" t="e">
        <f>(AM103+AM104)/(12*(AI103+AI104))*1000</f>
        <v>#DIV/0!</v>
      </c>
      <c r="AO103" s="4" t="e">
        <f>(H103+I103+H104+I104)/(12*(D103+D104))*1000+AK103+AN103</f>
        <v>#DIV/0!</v>
      </c>
      <c r="AP103" s="6" t="e">
        <f>(AK103+AN103)/((H103+I103+H104+I104)*1000)*(D103+D104)*12</f>
        <v>#DIV/0!</v>
      </c>
      <c r="AQ103" s="179" t="e">
        <f>AO103/((H103+I103+H104+I104)*1000)*(D103+D104)*12</f>
        <v>#DIV/0!</v>
      </c>
      <c r="AR103" s="199">
        <f t="shared" si="30"/>
        <v>0</v>
      </c>
      <c r="AS103" s="45">
        <f t="shared" si="46"/>
        <v>0</v>
      </c>
      <c r="AT103" s="44"/>
      <c r="AU103" s="46" t="e">
        <f t="shared" si="42"/>
        <v>#DIV/0!</v>
      </c>
      <c r="AV103" s="120"/>
      <c r="AW103" s="126"/>
      <c r="AX103" s="14" t="e">
        <f>(AR103+AR104+AE103-AV103-AV104)/((AW103+AW104)*12)</f>
        <v>#DIV/0!</v>
      </c>
      <c r="AY103" s="232"/>
      <c r="AZ103" s="308"/>
      <c r="BA103" s="38">
        <f>IF(AR103+AR104+AE103-AV103-AV104&lt;0,AR103+AR104+AE103-AV103-AV104,0)</f>
        <v>0</v>
      </c>
    </row>
    <row r="104" spans="1:54" s="21" customFormat="1" ht="13.5" thickBot="1" x14ac:dyDescent="0.25">
      <c r="A104" s="283"/>
      <c r="B104" s="535"/>
      <c r="C104" s="287" t="s">
        <v>33</v>
      </c>
      <c r="D104" s="353"/>
      <c r="E104" s="354"/>
      <c r="F104" s="355"/>
      <c r="G104" s="355"/>
      <c r="H104" s="355"/>
      <c r="I104" s="355"/>
      <c r="J104" s="355"/>
      <c r="K104" s="355"/>
      <c r="L104" s="355"/>
      <c r="M104" s="355"/>
      <c r="N104" s="355"/>
      <c r="O104" s="355"/>
      <c r="P104" s="352">
        <f t="shared" si="31"/>
        <v>0</v>
      </c>
      <c r="Q104" s="196" t="s">
        <v>71</v>
      </c>
      <c r="R104" s="230" t="s">
        <v>71</v>
      </c>
      <c r="S104" s="150" t="s">
        <v>71</v>
      </c>
      <c r="T104" s="81" t="e">
        <f t="shared" si="43"/>
        <v>#DIV/0!</v>
      </c>
      <c r="U104" s="140" t="e">
        <f t="shared" si="44"/>
        <v>#DIV/0!</v>
      </c>
      <c r="V104" s="140" t="e">
        <f t="shared" si="45"/>
        <v>#DIV/0!</v>
      </c>
      <c r="W104" s="147" t="e">
        <f t="shared" si="37"/>
        <v>#DIV/0!</v>
      </c>
      <c r="X104" s="299">
        <v>0.08</v>
      </c>
      <c r="Y104" s="92"/>
      <c r="Z104" s="415" t="e">
        <f t="shared" si="41"/>
        <v>#DIV/0!</v>
      </c>
      <c r="AA104" s="416" t="e">
        <f>T104-W104+0.1*(F104+0.8*(G104+L104+M104))</f>
        <v>#DIV/0!</v>
      </c>
      <c r="AB104" s="417" t="e">
        <f t="shared" si="38"/>
        <v>#DIV/0!</v>
      </c>
      <c r="AC104" s="172" t="s">
        <v>71</v>
      </c>
      <c r="AD104" s="260"/>
      <c r="AE104" s="253"/>
      <c r="AF104" s="381" t="s">
        <v>71</v>
      </c>
      <c r="AG104" s="395" t="e">
        <f>(H103+H104+I103+I104)/(12*(D103+D104))*1000</f>
        <v>#DIV/0!</v>
      </c>
      <c r="AH104" s="175" t="s">
        <v>71</v>
      </c>
      <c r="AI104" s="176">
        <f t="shared" si="34"/>
        <v>0</v>
      </c>
      <c r="AJ104" s="173" t="s">
        <v>71</v>
      </c>
      <c r="AK104" s="174" t="s">
        <v>71</v>
      </c>
      <c r="AL104" s="184" t="s">
        <v>71</v>
      </c>
      <c r="AM104" s="215"/>
      <c r="AN104" s="173" t="s">
        <v>71</v>
      </c>
      <c r="AO104" s="173" t="s">
        <v>71</v>
      </c>
      <c r="AP104" s="174" t="s">
        <v>71</v>
      </c>
      <c r="AQ104" s="180" t="s">
        <v>71</v>
      </c>
      <c r="AR104" s="200">
        <f t="shared" si="30"/>
        <v>0</v>
      </c>
      <c r="AS104" s="58">
        <f t="shared" si="46"/>
        <v>0</v>
      </c>
      <c r="AT104" s="57"/>
      <c r="AU104" s="59" t="e">
        <f t="shared" si="42"/>
        <v>#DIV/0!</v>
      </c>
      <c r="AV104" s="121"/>
      <c r="AW104" s="127"/>
      <c r="AX104" s="66"/>
      <c r="AY104" s="232"/>
      <c r="AZ104" s="306"/>
      <c r="BA104" s="67"/>
    </row>
    <row r="105" spans="1:54" s="21" customFormat="1" x14ac:dyDescent="0.2">
      <c r="A105" s="282"/>
      <c r="B105" s="534"/>
      <c r="C105" s="288" t="s">
        <v>32</v>
      </c>
      <c r="D105" s="348"/>
      <c r="E105" s="349"/>
      <c r="F105" s="350"/>
      <c r="G105" s="350"/>
      <c r="H105" s="350"/>
      <c r="I105" s="350"/>
      <c r="J105" s="350"/>
      <c r="K105" s="350"/>
      <c r="L105" s="350"/>
      <c r="M105" s="350"/>
      <c r="N105" s="350"/>
      <c r="O105" s="350"/>
      <c r="P105" s="351">
        <f t="shared" si="31"/>
        <v>0</v>
      </c>
      <c r="Q105" s="131">
        <f>P105+P106</f>
        <v>0</v>
      </c>
      <c r="R105" s="334"/>
      <c r="S105" s="132">
        <f>Q105-R105</f>
        <v>0</v>
      </c>
      <c r="T105" s="80" t="e">
        <f t="shared" si="43"/>
        <v>#DIV/0!</v>
      </c>
      <c r="U105" s="139" t="e">
        <f t="shared" si="44"/>
        <v>#DIV/0!</v>
      </c>
      <c r="V105" s="139" t="e">
        <f t="shared" si="45"/>
        <v>#DIV/0!</v>
      </c>
      <c r="W105" s="146" t="e">
        <f t="shared" si="37"/>
        <v>#DIV/0!</v>
      </c>
      <c r="X105" s="298">
        <v>0.04</v>
      </c>
      <c r="Y105" s="91"/>
      <c r="Z105" s="412" t="e">
        <f t="shared" si="41"/>
        <v>#DIV/0!</v>
      </c>
      <c r="AA105" s="413" t="e">
        <f t="shared" si="39"/>
        <v>#DIV/0!</v>
      </c>
      <c r="AB105" s="414" t="e">
        <f t="shared" si="38"/>
        <v>#DIV/0!</v>
      </c>
      <c r="AC105" s="77" t="e">
        <f>(Y105*Z105+Y106*Z106)*0.012</f>
        <v>#DIV/0!</v>
      </c>
      <c r="AD105" s="259"/>
      <c r="AE105" s="252"/>
      <c r="AF105" s="380" t="e">
        <f>AD105+AD106+AE105-AC105</f>
        <v>#DIV/0!</v>
      </c>
      <c r="AG105" s="4" t="e">
        <f>AF105/(12*(Y105+Y106))*1000</f>
        <v>#DIV/0!</v>
      </c>
      <c r="AH105" s="5" t="e">
        <f>AG105/AG106</f>
        <v>#DIV/0!</v>
      </c>
      <c r="AI105" s="268">
        <f t="shared" si="34"/>
        <v>0</v>
      </c>
      <c r="AJ105" s="9" t="e">
        <f>AD105+AD106+AE105-(AI105*Z105+AI106*Z106)*0.012</f>
        <v>#DIV/0!</v>
      </c>
      <c r="AK105" s="4" t="e">
        <f>AJ105/(12*(AI105+AI106))*1000</f>
        <v>#DIV/0!</v>
      </c>
      <c r="AL105" s="183" t="e">
        <f>AK105/AG106</f>
        <v>#DIV/0!</v>
      </c>
      <c r="AM105" s="187"/>
      <c r="AN105" s="186" t="e">
        <f>(AM105+AM106)/(12*(AI105+AI106))*1000</f>
        <v>#DIV/0!</v>
      </c>
      <c r="AO105" s="4" t="e">
        <f>(H105+I105+H106+I106)/(12*(D105+D106))*1000+AK105+AN105</f>
        <v>#DIV/0!</v>
      </c>
      <c r="AP105" s="6" t="e">
        <f>(AK105+AN105)/((H105+I105+H106+I106)*1000)*(D105+D106)*12</f>
        <v>#DIV/0!</v>
      </c>
      <c r="AQ105" s="179" t="e">
        <f>AO105/((H105+I105+H106+I106)*1000)*(D105+D106)*12</f>
        <v>#DIV/0!</v>
      </c>
      <c r="AR105" s="199">
        <f t="shared" si="30"/>
        <v>0</v>
      </c>
      <c r="AS105" s="45">
        <f t="shared" si="46"/>
        <v>0</v>
      </c>
      <c r="AT105" s="44"/>
      <c r="AU105" s="46" t="e">
        <f t="shared" si="42"/>
        <v>#DIV/0!</v>
      </c>
      <c r="AV105" s="120"/>
      <c r="AW105" s="126"/>
      <c r="AX105" s="14" t="e">
        <f>(AR105+AR106+AE105-AV105-AV106)/((AW105+AW106)*12)</f>
        <v>#DIV/0!</v>
      </c>
      <c r="AY105" s="232"/>
      <c r="AZ105" s="308"/>
      <c r="BA105" s="38">
        <f>IF(AR105+AR106+AE105-AV105-AV106&lt;0,AR105+AR106+AE105-AV105-AV106,0)</f>
        <v>0</v>
      </c>
    </row>
    <row r="106" spans="1:54" s="21" customFormat="1" ht="13.5" thickBot="1" x14ac:dyDescent="0.25">
      <c r="A106" s="283"/>
      <c r="B106" s="535"/>
      <c r="C106" s="287" t="s">
        <v>33</v>
      </c>
      <c r="D106" s="353"/>
      <c r="E106" s="354"/>
      <c r="F106" s="355"/>
      <c r="G106" s="355"/>
      <c r="H106" s="355"/>
      <c r="I106" s="355"/>
      <c r="J106" s="355"/>
      <c r="K106" s="355"/>
      <c r="L106" s="355"/>
      <c r="M106" s="355"/>
      <c r="N106" s="355"/>
      <c r="O106" s="355"/>
      <c r="P106" s="352">
        <f t="shared" si="31"/>
        <v>0</v>
      </c>
      <c r="Q106" s="196" t="s">
        <v>71</v>
      </c>
      <c r="R106" s="230" t="s">
        <v>71</v>
      </c>
      <c r="S106" s="150" t="s">
        <v>71</v>
      </c>
      <c r="T106" s="81" t="e">
        <f t="shared" si="43"/>
        <v>#DIV/0!</v>
      </c>
      <c r="U106" s="140" t="e">
        <f t="shared" si="44"/>
        <v>#DIV/0!</v>
      </c>
      <c r="V106" s="140" t="e">
        <f t="shared" si="45"/>
        <v>#DIV/0!</v>
      </c>
      <c r="W106" s="147" t="e">
        <f t="shared" si="37"/>
        <v>#DIV/0!</v>
      </c>
      <c r="X106" s="299">
        <v>0.08</v>
      </c>
      <c r="Y106" s="92"/>
      <c r="Z106" s="415" t="e">
        <f t="shared" si="41"/>
        <v>#DIV/0!</v>
      </c>
      <c r="AA106" s="416" t="e">
        <f>T106-W106+0.1*(F106+0.8*(G106+L106+M106))</f>
        <v>#DIV/0!</v>
      </c>
      <c r="AB106" s="417" t="e">
        <f t="shared" si="38"/>
        <v>#DIV/0!</v>
      </c>
      <c r="AC106" s="172" t="s">
        <v>71</v>
      </c>
      <c r="AD106" s="260"/>
      <c r="AE106" s="253"/>
      <c r="AF106" s="381" t="s">
        <v>71</v>
      </c>
      <c r="AG106" s="395" t="e">
        <f>(H105+H106+I105+I106)/(12*(D105+D106))*1000</f>
        <v>#DIV/0!</v>
      </c>
      <c r="AH106" s="175" t="s">
        <v>71</v>
      </c>
      <c r="AI106" s="176">
        <f t="shared" si="34"/>
        <v>0</v>
      </c>
      <c r="AJ106" s="173" t="s">
        <v>71</v>
      </c>
      <c r="AK106" s="174" t="s">
        <v>71</v>
      </c>
      <c r="AL106" s="184" t="s">
        <v>71</v>
      </c>
      <c r="AM106" s="215"/>
      <c r="AN106" s="173" t="s">
        <v>71</v>
      </c>
      <c r="AO106" s="173" t="s">
        <v>71</v>
      </c>
      <c r="AP106" s="174" t="s">
        <v>71</v>
      </c>
      <c r="AQ106" s="180" t="s">
        <v>71</v>
      </c>
      <c r="AR106" s="200">
        <f t="shared" si="30"/>
        <v>0</v>
      </c>
      <c r="AS106" s="58">
        <f t="shared" si="46"/>
        <v>0</v>
      </c>
      <c r="AT106" s="57"/>
      <c r="AU106" s="59" t="e">
        <f t="shared" si="42"/>
        <v>#DIV/0!</v>
      </c>
      <c r="AV106" s="121"/>
      <c r="AW106" s="127"/>
      <c r="AX106" s="66"/>
      <c r="AY106" s="232"/>
      <c r="AZ106" s="306"/>
      <c r="BA106" s="67"/>
    </row>
    <row r="107" spans="1:54" s="21" customFormat="1" x14ac:dyDescent="0.2">
      <c r="A107" s="280"/>
      <c r="B107" s="536"/>
      <c r="C107" s="286" t="s">
        <v>32</v>
      </c>
      <c r="D107" s="241"/>
      <c r="E107" s="344"/>
      <c r="F107" s="345"/>
      <c r="G107" s="345"/>
      <c r="H107" s="345"/>
      <c r="I107" s="345"/>
      <c r="J107" s="345"/>
      <c r="K107" s="345"/>
      <c r="L107" s="345"/>
      <c r="M107" s="345"/>
      <c r="N107" s="345"/>
      <c r="O107" s="345"/>
      <c r="P107" s="346">
        <f t="shared" si="31"/>
        <v>0</v>
      </c>
      <c r="Q107" s="197">
        <f>P107+P108</f>
        <v>0</v>
      </c>
      <c r="R107" s="334"/>
      <c r="S107" s="132">
        <f>Q107-R107</f>
        <v>0</v>
      </c>
      <c r="T107" s="82" t="e">
        <f t="shared" si="43"/>
        <v>#DIV/0!</v>
      </c>
      <c r="U107" s="137" t="e">
        <f t="shared" si="44"/>
        <v>#DIV/0!</v>
      </c>
      <c r="V107" s="137" t="e">
        <f t="shared" si="45"/>
        <v>#DIV/0!</v>
      </c>
      <c r="W107" s="145" t="e">
        <f t="shared" si="37"/>
        <v>#DIV/0!</v>
      </c>
      <c r="X107" s="298">
        <v>0.04</v>
      </c>
      <c r="Y107" s="91"/>
      <c r="Z107" s="412" t="e">
        <f t="shared" si="41"/>
        <v>#DIV/0!</v>
      </c>
      <c r="AA107" s="413" t="e">
        <f t="shared" si="39"/>
        <v>#DIV/0!</v>
      </c>
      <c r="AB107" s="414" t="e">
        <f t="shared" si="38"/>
        <v>#DIV/0!</v>
      </c>
      <c r="AC107" s="77" t="e">
        <f>(Y107*Z107+Y108*Z108)*0.012</f>
        <v>#DIV/0!</v>
      </c>
      <c r="AD107" s="259"/>
      <c r="AE107" s="252"/>
      <c r="AF107" s="380" t="e">
        <f>AD107+AD108+AE107-AC107</f>
        <v>#DIV/0!</v>
      </c>
      <c r="AG107" s="4" t="e">
        <f>AF107/(12*(Y107+Y108))*1000</f>
        <v>#DIV/0!</v>
      </c>
      <c r="AH107" s="5" t="e">
        <f>AG107/AG108</f>
        <v>#DIV/0!</v>
      </c>
      <c r="AI107" s="268">
        <f t="shared" si="34"/>
        <v>0</v>
      </c>
      <c r="AJ107" s="9" t="e">
        <f>AD107+AD108+AE107-(AI107*Z107+AI108*Z108)*0.012</f>
        <v>#DIV/0!</v>
      </c>
      <c r="AK107" s="4" t="e">
        <f>AJ107/(12*(AI107+AI108))*1000</f>
        <v>#DIV/0!</v>
      </c>
      <c r="AL107" s="183" t="e">
        <f>AK107/AG108</f>
        <v>#DIV/0!</v>
      </c>
      <c r="AM107" s="187"/>
      <c r="AN107" s="186" t="e">
        <f>(AM107+AM108)/(12*(AI107+AI108))*1000</f>
        <v>#DIV/0!</v>
      </c>
      <c r="AO107" s="4" t="e">
        <f>(H107+I107+H108+I108)/(12*(D107+D108))*1000+AK107+AN107</f>
        <v>#DIV/0!</v>
      </c>
      <c r="AP107" s="6" t="e">
        <f>(AK107+AN107)/((H107+I107+H108+I108)*1000)*(D107+D108)*12</f>
        <v>#DIV/0!</v>
      </c>
      <c r="AQ107" s="179" t="e">
        <f>AO107/((H107+I107+H108+I108)*1000)*(D107+D108)*12</f>
        <v>#DIV/0!</v>
      </c>
      <c r="AR107" s="199">
        <f t="shared" si="30"/>
        <v>0</v>
      </c>
      <c r="AS107" s="42">
        <f t="shared" si="46"/>
        <v>0</v>
      </c>
      <c r="AT107" s="41"/>
      <c r="AU107" s="43" t="e">
        <f t="shared" si="42"/>
        <v>#DIV/0!</v>
      </c>
      <c r="AV107" s="118"/>
      <c r="AW107" s="265"/>
      <c r="AX107" s="14" t="e">
        <f>(AR107+AR108+AE107-AV107-AV108)/((AW107+AW108)*12)</f>
        <v>#DIV/0!</v>
      </c>
      <c r="AY107" s="232"/>
      <c r="AZ107" s="307"/>
      <c r="BA107" s="38">
        <f>IF(AR107+AR108+AE107-AV107-AV108&lt;0,AR107+AR108+AE107-AV107-AV108,0)</f>
        <v>0</v>
      </c>
    </row>
    <row r="108" spans="1:54" s="21" customFormat="1" ht="13.5" thickBot="1" x14ac:dyDescent="0.25">
      <c r="A108" s="281"/>
      <c r="B108" s="536"/>
      <c r="C108" s="289" t="s">
        <v>33</v>
      </c>
      <c r="D108" s="336"/>
      <c r="E108" s="337"/>
      <c r="F108" s="338"/>
      <c r="G108" s="338"/>
      <c r="H108" s="338"/>
      <c r="I108" s="338"/>
      <c r="J108" s="338"/>
      <c r="K108" s="338"/>
      <c r="L108" s="338"/>
      <c r="M108" s="338"/>
      <c r="N108" s="338"/>
      <c r="O108" s="338"/>
      <c r="P108" s="347">
        <f t="shared" si="31"/>
        <v>0</v>
      </c>
      <c r="Q108" s="196" t="s">
        <v>71</v>
      </c>
      <c r="R108" s="230" t="s">
        <v>71</v>
      </c>
      <c r="S108" s="150" t="s">
        <v>71</v>
      </c>
      <c r="T108" s="79" t="e">
        <f t="shared" si="43"/>
        <v>#DIV/0!</v>
      </c>
      <c r="U108" s="138" t="e">
        <f t="shared" si="44"/>
        <v>#DIV/0!</v>
      </c>
      <c r="V108" s="138" t="e">
        <f t="shared" si="45"/>
        <v>#DIV/0!</v>
      </c>
      <c r="W108" s="144" t="e">
        <f t="shared" si="37"/>
        <v>#DIV/0!</v>
      </c>
      <c r="X108" s="299">
        <v>0.08</v>
      </c>
      <c r="Y108" s="92"/>
      <c r="Z108" s="415" t="e">
        <f t="shared" si="41"/>
        <v>#DIV/0!</v>
      </c>
      <c r="AA108" s="416" t="e">
        <f>T108-W108+0.1*(F108+0.8*(G108+L108+M108))</f>
        <v>#DIV/0!</v>
      </c>
      <c r="AB108" s="417" t="e">
        <f t="shared" si="38"/>
        <v>#DIV/0!</v>
      </c>
      <c r="AC108" s="172" t="s">
        <v>71</v>
      </c>
      <c r="AD108" s="260"/>
      <c r="AE108" s="253"/>
      <c r="AF108" s="381" t="s">
        <v>71</v>
      </c>
      <c r="AG108" s="395" t="e">
        <f>(H107+H108+I107+I108)/(12*(D107+D108))*1000</f>
        <v>#DIV/0!</v>
      </c>
      <c r="AH108" s="175" t="s">
        <v>71</v>
      </c>
      <c r="AI108" s="176">
        <f t="shared" si="34"/>
        <v>0</v>
      </c>
      <c r="AJ108" s="173" t="s">
        <v>71</v>
      </c>
      <c r="AK108" s="174" t="s">
        <v>71</v>
      </c>
      <c r="AL108" s="184" t="s">
        <v>71</v>
      </c>
      <c r="AM108" s="215"/>
      <c r="AN108" s="173" t="s">
        <v>71</v>
      </c>
      <c r="AO108" s="173" t="s">
        <v>71</v>
      </c>
      <c r="AP108" s="174" t="s">
        <v>71</v>
      </c>
      <c r="AQ108" s="180" t="s">
        <v>71</v>
      </c>
      <c r="AR108" s="200">
        <f t="shared" si="30"/>
        <v>0</v>
      </c>
      <c r="AS108" s="55">
        <f t="shared" si="46"/>
        <v>0</v>
      </c>
      <c r="AT108" s="54"/>
      <c r="AU108" s="56" t="e">
        <f t="shared" si="42"/>
        <v>#DIV/0!</v>
      </c>
      <c r="AV108" s="119"/>
      <c r="AW108" s="266"/>
      <c r="AX108" s="66"/>
      <c r="AY108" s="232"/>
      <c r="AZ108" s="310"/>
      <c r="BA108" s="67"/>
    </row>
    <row r="109" spans="1:54" s="21" customFormat="1" ht="13.5" thickBot="1" x14ac:dyDescent="0.25">
      <c r="A109" s="282"/>
      <c r="B109" s="540"/>
      <c r="C109" s="288" t="s">
        <v>32</v>
      </c>
      <c r="D109" s="348"/>
      <c r="E109" s="349"/>
      <c r="F109" s="350"/>
      <c r="G109" s="350"/>
      <c r="H109" s="350"/>
      <c r="I109" s="350"/>
      <c r="J109" s="350"/>
      <c r="K109" s="350"/>
      <c r="L109" s="350"/>
      <c r="M109" s="350"/>
      <c r="N109" s="350"/>
      <c r="O109" s="350"/>
      <c r="P109" s="351">
        <f t="shared" si="31"/>
        <v>0</v>
      </c>
      <c r="Q109" s="131">
        <f>P109+P110</f>
        <v>0</v>
      </c>
      <c r="R109" s="335"/>
      <c r="S109" s="132">
        <f>Q109-R109</f>
        <v>0</v>
      </c>
      <c r="T109" s="80" t="e">
        <f t="shared" si="43"/>
        <v>#DIV/0!</v>
      </c>
      <c r="U109" s="139" t="e">
        <f t="shared" si="44"/>
        <v>#DIV/0!</v>
      </c>
      <c r="V109" s="139" t="e">
        <f t="shared" si="45"/>
        <v>#DIV/0!</v>
      </c>
      <c r="W109" s="146" t="e">
        <f t="shared" si="37"/>
        <v>#DIV/0!</v>
      </c>
      <c r="X109" s="298">
        <v>0.04</v>
      </c>
      <c r="Y109" s="91"/>
      <c r="Z109" s="412" t="e">
        <f t="shared" si="41"/>
        <v>#DIV/0!</v>
      </c>
      <c r="AA109" s="413" t="e">
        <f t="shared" si="39"/>
        <v>#DIV/0!</v>
      </c>
      <c r="AB109" s="414" t="e">
        <f t="shared" si="38"/>
        <v>#DIV/0!</v>
      </c>
      <c r="AC109" s="77" t="e">
        <f>(Y109*Z109+Y110*Z110)*0.012</f>
        <v>#DIV/0!</v>
      </c>
      <c r="AD109" s="259"/>
      <c r="AE109" s="252"/>
      <c r="AF109" s="380" t="e">
        <f>AD109+AD110+AE109-AC109</f>
        <v>#DIV/0!</v>
      </c>
      <c r="AG109" s="4" t="e">
        <f>AF109/(12*(Y109+Y110))*1000</f>
        <v>#DIV/0!</v>
      </c>
      <c r="AH109" s="5" t="e">
        <f>AG109/AG110</f>
        <v>#DIV/0!</v>
      </c>
      <c r="AI109" s="268">
        <f t="shared" si="34"/>
        <v>0</v>
      </c>
      <c r="AJ109" s="9" t="e">
        <f>AD109+AD110+AE109-(AI109*Z109+AI110*Z110)*0.012</f>
        <v>#DIV/0!</v>
      </c>
      <c r="AK109" s="4" t="e">
        <f>AJ109/(12*(AI109+AI110))*1000</f>
        <v>#DIV/0!</v>
      </c>
      <c r="AL109" s="183" t="e">
        <f>AK109/AG110</f>
        <v>#DIV/0!</v>
      </c>
      <c r="AM109" s="187"/>
      <c r="AN109" s="186" t="e">
        <f>(AM109+AM110)/(12*(AI109+AI110))*1000</f>
        <v>#DIV/0!</v>
      </c>
      <c r="AO109" s="4" t="e">
        <f>(H109+I109+H110+I110)/(12*(D109+D110))*1000+AK109+AN109</f>
        <v>#DIV/0!</v>
      </c>
      <c r="AP109" s="6" t="e">
        <f>(AK109+AN109)/((H109+I109+H110+I110)*1000)*(D109+D110)*12</f>
        <v>#DIV/0!</v>
      </c>
      <c r="AQ109" s="179" t="e">
        <f>AO109/((H109+I109+H110+I110)*1000)*(D109+D110)*12</f>
        <v>#DIV/0!</v>
      </c>
      <c r="AR109" s="199">
        <f t="shared" si="30"/>
        <v>0</v>
      </c>
      <c r="AS109" s="45">
        <f t="shared" si="46"/>
        <v>0</v>
      </c>
      <c r="AT109" s="44"/>
      <c r="AU109" s="46" t="e">
        <f t="shared" si="42"/>
        <v>#DIV/0!</v>
      </c>
      <c r="AV109" s="120"/>
      <c r="AW109" s="126"/>
      <c r="AX109" s="14" t="e">
        <f>(AR109+AR110+AE109-AV109-AV110)/((AW109+AW110)*12)</f>
        <v>#DIV/0!</v>
      </c>
      <c r="AY109" s="232"/>
      <c r="AZ109" s="308"/>
      <c r="BA109" s="38">
        <f>IF(AR109+AR110+AE109-AV109-AV110&lt;0,AR109+AR110+AE109-AV109-AV110,0)</f>
        <v>0</v>
      </c>
    </row>
    <row r="110" spans="1:54" s="21" customFormat="1" ht="13.5" thickBot="1" x14ac:dyDescent="0.25">
      <c r="A110" s="283"/>
      <c r="B110" s="541"/>
      <c r="C110" s="530" t="s">
        <v>33</v>
      </c>
      <c r="D110" s="353"/>
      <c r="E110" s="354"/>
      <c r="F110" s="355"/>
      <c r="G110" s="355"/>
      <c r="H110" s="355"/>
      <c r="I110" s="355"/>
      <c r="J110" s="355"/>
      <c r="K110" s="355"/>
      <c r="L110" s="355"/>
      <c r="M110" s="355"/>
      <c r="N110" s="355"/>
      <c r="O110" s="355"/>
      <c r="P110" s="352">
        <f t="shared" si="31"/>
        <v>0</v>
      </c>
      <c r="Q110" s="196" t="s">
        <v>71</v>
      </c>
      <c r="R110" s="230" t="s">
        <v>71</v>
      </c>
      <c r="S110" s="150" t="s">
        <v>71</v>
      </c>
      <c r="T110" s="81" t="e">
        <f t="shared" si="43"/>
        <v>#DIV/0!</v>
      </c>
      <c r="U110" s="140" t="e">
        <f t="shared" si="44"/>
        <v>#DIV/0!</v>
      </c>
      <c r="V110" s="140" t="e">
        <f t="shared" si="45"/>
        <v>#DIV/0!</v>
      </c>
      <c r="W110" s="147" t="e">
        <f t="shared" si="37"/>
        <v>#DIV/0!</v>
      </c>
      <c r="X110" s="299">
        <v>0.08</v>
      </c>
      <c r="Y110" s="92"/>
      <c r="Z110" s="415" t="e">
        <f t="shared" si="41"/>
        <v>#DIV/0!</v>
      </c>
      <c r="AA110" s="416" t="e">
        <f>T110-W110+0.1*(F110+0.8*(G110+L110+M110))</f>
        <v>#DIV/0!</v>
      </c>
      <c r="AB110" s="417" t="e">
        <f t="shared" si="38"/>
        <v>#DIV/0!</v>
      </c>
      <c r="AC110" s="172" t="s">
        <v>71</v>
      </c>
      <c r="AD110" s="260"/>
      <c r="AE110" s="253"/>
      <c r="AF110" s="381" t="s">
        <v>71</v>
      </c>
      <c r="AG110" s="395" t="e">
        <f>(H109+H110+I109+I110)/(12*(D109+D110))*1000</f>
        <v>#DIV/0!</v>
      </c>
      <c r="AH110" s="175" t="s">
        <v>71</v>
      </c>
      <c r="AI110" s="176">
        <f t="shared" si="34"/>
        <v>0</v>
      </c>
      <c r="AJ110" s="173" t="s">
        <v>71</v>
      </c>
      <c r="AK110" s="174" t="s">
        <v>71</v>
      </c>
      <c r="AL110" s="184" t="s">
        <v>71</v>
      </c>
      <c r="AM110" s="215"/>
      <c r="AN110" s="173" t="s">
        <v>71</v>
      </c>
      <c r="AO110" s="173" t="s">
        <v>71</v>
      </c>
      <c r="AP110" s="174" t="s">
        <v>71</v>
      </c>
      <c r="AQ110" s="180" t="s">
        <v>71</v>
      </c>
      <c r="AR110" s="200">
        <f t="shared" si="30"/>
        <v>0</v>
      </c>
      <c r="AS110" s="58">
        <f t="shared" si="46"/>
        <v>0</v>
      </c>
      <c r="AT110" s="57"/>
      <c r="AU110" s="59" t="e">
        <f t="shared" si="42"/>
        <v>#DIV/0!</v>
      </c>
      <c r="AV110" s="121"/>
      <c r="AW110" s="127"/>
      <c r="AX110" s="66"/>
      <c r="AY110" s="232"/>
      <c r="AZ110" s="306"/>
      <c r="BA110" s="67"/>
    </row>
    <row r="111" spans="1:54" s="21" customFormat="1" x14ac:dyDescent="0.2">
      <c r="A111" s="280"/>
      <c r="B111" s="536"/>
      <c r="C111" s="286" t="s">
        <v>32</v>
      </c>
      <c r="D111" s="398"/>
      <c r="E111" s="401"/>
      <c r="F111" s="402"/>
      <c r="G111" s="402"/>
      <c r="H111" s="402"/>
      <c r="I111" s="402"/>
      <c r="J111" s="402"/>
      <c r="K111" s="402"/>
      <c r="L111" s="402"/>
      <c r="M111" s="402"/>
      <c r="N111" s="402"/>
      <c r="O111" s="402"/>
      <c r="P111" s="346">
        <f t="shared" si="31"/>
        <v>0</v>
      </c>
      <c r="Q111" s="198">
        <f>P111+P112</f>
        <v>0</v>
      </c>
      <c r="R111" s="528"/>
      <c r="S111" s="143">
        <f>Q111-R111</f>
        <v>0</v>
      </c>
      <c r="T111" s="82" t="e">
        <f t="shared" si="43"/>
        <v>#DIV/0!</v>
      </c>
      <c r="U111" s="137" t="e">
        <f t="shared" si="44"/>
        <v>#DIV/0!</v>
      </c>
      <c r="V111" s="137" t="e">
        <f t="shared" si="45"/>
        <v>#DIV/0!</v>
      </c>
      <c r="W111" s="145" t="e">
        <f t="shared" si="37"/>
        <v>#DIV/0!</v>
      </c>
      <c r="X111" s="298">
        <v>0.04</v>
      </c>
      <c r="Y111" s="457"/>
      <c r="Z111" s="458" t="e">
        <f t="shared" si="41"/>
        <v>#DIV/0!</v>
      </c>
      <c r="AA111" s="459" t="e">
        <f t="shared" si="39"/>
        <v>#DIV/0!</v>
      </c>
      <c r="AB111" s="460" t="e">
        <f t="shared" si="38"/>
        <v>#DIV/0!</v>
      </c>
      <c r="AC111" s="491" t="e">
        <f>(Y111*Z111+Y112*Z112)*0.012</f>
        <v>#DIV/0!</v>
      </c>
      <c r="AD111" s="462"/>
      <c r="AE111" s="529"/>
      <c r="AF111" s="464" t="e">
        <f>AD111+AD112+AE111-AC111</f>
        <v>#DIV/0!</v>
      </c>
      <c r="AG111" s="465" t="e">
        <f>AF111/(12*(Y111+Y112))*1000</f>
        <v>#DIV/0!</v>
      </c>
      <c r="AH111" s="466" t="e">
        <f>AG111/AG112</f>
        <v>#DIV/0!</v>
      </c>
      <c r="AI111" s="467">
        <f t="shared" si="34"/>
        <v>0</v>
      </c>
      <c r="AJ111" s="468" t="e">
        <f>AD111+AD112+AE111-(AI111*Z111+AI112*Z112)*0.012</f>
        <v>#DIV/0!</v>
      </c>
      <c r="AK111" s="465" t="e">
        <f>AJ111/(12*(AI111+AI112))*1000</f>
        <v>#DIV/0!</v>
      </c>
      <c r="AL111" s="469" t="e">
        <f>AK111/AG112</f>
        <v>#DIV/0!</v>
      </c>
      <c r="AM111" s="470"/>
      <c r="AN111" s="471" t="e">
        <f>(AM111+AM112)/(12*(AI111+AI112))*1000</f>
        <v>#DIV/0!</v>
      </c>
      <c r="AO111" s="465" t="e">
        <f>(H111+I111+H112+I112)/(12*(D111+D112))*1000+AK111+AN111</f>
        <v>#DIV/0!</v>
      </c>
      <c r="AP111" s="472" t="e">
        <f>(AK111+AN111)/((H111+I111+H112+I112)*1000)*(D111+D112)*12</f>
        <v>#DIV/0!</v>
      </c>
      <c r="AQ111" s="473" t="e">
        <f>AO111/((H111+I111+H112+I112)*1000)*(D111+D112)*12</f>
        <v>#DIV/0!</v>
      </c>
      <c r="AR111" s="474">
        <f t="shared" si="30"/>
        <v>0</v>
      </c>
      <c r="AS111" s="42">
        <f t="shared" si="46"/>
        <v>0</v>
      </c>
      <c r="AT111" s="41"/>
      <c r="AU111" s="43" t="e">
        <f t="shared" si="42"/>
        <v>#DIV/0!</v>
      </c>
      <c r="AV111" s="118"/>
      <c r="AW111" s="265"/>
      <c r="AX111" s="390" t="e">
        <f>(AR111+AR112+AE111-AV111-AV112)/((AW111+AW112)*12)</f>
        <v>#DIV/0!</v>
      </c>
      <c r="AY111" s="232"/>
      <c r="AZ111" s="307"/>
      <c r="BA111" s="38">
        <f>IF(AR111+AR112+AE111-AV111-AV112&lt;0,AR111+AR112+AE111-AV111-AV112,0)</f>
        <v>0</v>
      </c>
    </row>
    <row r="112" spans="1:54" s="21" customFormat="1" ht="13.5" thickBot="1" x14ac:dyDescent="0.25">
      <c r="A112" s="284"/>
      <c r="B112" s="536"/>
      <c r="C112" s="289" t="s">
        <v>33</v>
      </c>
      <c r="D112" s="353"/>
      <c r="E112" s="354"/>
      <c r="F112" s="355"/>
      <c r="G112" s="355"/>
      <c r="H112" s="355"/>
      <c r="I112" s="355"/>
      <c r="J112" s="355"/>
      <c r="K112" s="355"/>
      <c r="L112" s="355"/>
      <c r="M112" s="355"/>
      <c r="N112" s="355"/>
      <c r="O112" s="355"/>
      <c r="P112" s="347">
        <f t="shared" si="31"/>
        <v>0</v>
      </c>
      <c r="Q112" s="396" t="s">
        <v>71</v>
      </c>
      <c r="R112" s="397"/>
      <c r="S112" s="150" t="s">
        <v>71</v>
      </c>
      <c r="T112" s="79" t="e">
        <f t="shared" si="43"/>
        <v>#DIV/0!</v>
      </c>
      <c r="U112" s="138" t="e">
        <f t="shared" si="44"/>
        <v>#DIV/0!</v>
      </c>
      <c r="V112" s="138" t="e">
        <f t="shared" si="45"/>
        <v>#DIV/0!</v>
      </c>
      <c r="W112" s="144" t="e">
        <f t="shared" si="37"/>
        <v>#DIV/0!</v>
      </c>
      <c r="X112" s="299">
        <v>0.08</v>
      </c>
      <c r="Y112" s="92"/>
      <c r="Z112" s="415" t="e">
        <f t="shared" si="41"/>
        <v>#DIV/0!</v>
      </c>
      <c r="AA112" s="416" t="e">
        <f>T112-W112+0.1*(F112+0.8*(G112+L112+M112))</f>
        <v>#DIV/0!</v>
      </c>
      <c r="AB112" s="417" t="e">
        <f t="shared" si="38"/>
        <v>#DIV/0!</v>
      </c>
      <c r="AC112" s="172" t="s">
        <v>71</v>
      </c>
      <c r="AD112" s="260"/>
      <c r="AE112" s="253"/>
      <c r="AF112" s="381" t="s">
        <v>71</v>
      </c>
      <c r="AG112" s="395" t="e">
        <f>(H111+H112+I111+I112)/(12*(D111+D112))*1000</f>
        <v>#DIV/0!</v>
      </c>
      <c r="AH112" s="175" t="s">
        <v>71</v>
      </c>
      <c r="AI112" s="176">
        <f t="shared" si="34"/>
        <v>0</v>
      </c>
      <c r="AJ112" s="173" t="s">
        <v>71</v>
      </c>
      <c r="AK112" s="174" t="s">
        <v>71</v>
      </c>
      <c r="AL112" s="184" t="s">
        <v>71</v>
      </c>
      <c r="AM112" s="215"/>
      <c r="AN112" s="173" t="s">
        <v>71</v>
      </c>
      <c r="AO112" s="173" t="s">
        <v>71</v>
      </c>
      <c r="AP112" s="174" t="s">
        <v>71</v>
      </c>
      <c r="AQ112" s="180" t="s">
        <v>71</v>
      </c>
      <c r="AR112" s="200">
        <f t="shared" ref="AR112:AR146" si="47">AD112+AM112</f>
        <v>0</v>
      </c>
      <c r="AS112" s="55">
        <f t="shared" si="46"/>
        <v>0</v>
      </c>
      <c r="AT112" s="54"/>
      <c r="AU112" s="56" t="e">
        <f t="shared" si="42"/>
        <v>#DIV/0!</v>
      </c>
      <c r="AV112" s="119"/>
      <c r="AW112" s="266"/>
      <c r="AX112" s="66"/>
      <c r="AY112" s="232"/>
      <c r="AZ112" s="310"/>
      <c r="BA112" s="67"/>
    </row>
    <row r="113" spans="1:53" s="21" customFormat="1" ht="12" customHeight="1" x14ac:dyDescent="0.2">
      <c r="A113" s="282"/>
      <c r="B113" s="534"/>
      <c r="C113" s="288" t="s">
        <v>32</v>
      </c>
      <c r="D113" s="398"/>
      <c r="E113" s="399"/>
      <c r="F113" s="350"/>
      <c r="G113" s="350"/>
      <c r="H113" s="350"/>
      <c r="I113" s="350"/>
      <c r="J113" s="350"/>
      <c r="K113" s="350"/>
      <c r="L113" s="350"/>
      <c r="M113" s="350"/>
      <c r="N113" s="350"/>
      <c r="O113" s="350"/>
      <c r="P113" s="351">
        <f t="shared" si="31"/>
        <v>0</v>
      </c>
      <c r="Q113" s="131">
        <f>P113+P114</f>
        <v>0</v>
      </c>
      <c r="R113" s="400"/>
      <c r="S113" s="132">
        <f>Q113-R113</f>
        <v>0</v>
      </c>
      <c r="T113" s="80" t="e">
        <f t="shared" si="43"/>
        <v>#DIV/0!</v>
      </c>
      <c r="U113" s="139" t="e">
        <f t="shared" si="44"/>
        <v>#DIV/0!</v>
      </c>
      <c r="V113" s="139" t="e">
        <f t="shared" si="45"/>
        <v>#DIV/0!</v>
      </c>
      <c r="W113" s="146" t="e">
        <f t="shared" si="37"/>
        <v>#DIV/0!</v>
      </c>
      <c r="X113" s="298">
        <v>0.04</v>
      </c>
      <c r="Y113" s="91"/>
      <c r="Z113" s="412" t="e">
        <f t="shared" si="41"/>
        <v>#DIV/0!</v>
      </c>
      <c r="AA113" s="413" t="e">
        <f t="shared" si="39"/>
        <v>#DIV/0!</v>
      </c>
      <c r="AB113" s="414" t="e">
        <f t="shared" si="38"/>
        <v>#DIV/0!</v>
      </c>
      <c r="AC113" s="77" t="e">
        <f>(Y113*Z113+Y114*Z114)*0.012</f>
        <v>#DIV/0!</v>
      </c>
      <c r="AD113" s="259"/>
      <c r="AE113" s="452"/>
      <c r="AF113" s="380" t="e">
        <f>AD113+AD114+AE113-AC113</f>
        <v>#DIV/0!</v>
      </c>
      <c r="AG113" s="4" t="e">
        <f>AF113/(12*(Y113+Y114))*1000</f>
        <v>#DIV/0!</v>
      </c>
      <c r="AH113" s="5" t="e">
        <f>AG113/AG114</f>
        <v>#DIV/0!</v>
      </c>
      <c r="AI113" s="268">
        <f t="shared" si="34"/>
        <v>0</v>
      </c>
      <c r="AJ113" s="9" t="e">
        <f>AD113+AD114+AE113-(AI113*Z113+AI114*Z114)*0.012</f>
        <v>#DIV/0!</v>
      </c>
      <c r="AK113" s="4" t="e">
        <f>AJ113/(12*(AI113+AI114))*1000</f>
        <v>#DIV/0!</v>
      </c>
      <c r="AL113" s="183" t="e">
        <f>AK113/AG114</f>
        <v>#DIV/0!</v>
      </c>
      <c r="AM113" s="187"/>
      <c r="AN113" s="186" t="e">
        <f>(AM113+AM114)/(12*(AI113+AI114))*1000</f>
        <v>#DIV/0!</v>
      </c>
      <c r="AO113" s="4" t="e">
        <f>(H113+I113+H114+I114)/(12*(D113+D114))*1000+AK113+AN113</f>
        <v>#DIV/0!</v>
      </c>
      <c r="AP113" s="6" t="e">
        <f>(AK113+AN113)/((H113+I113+H114+I114)*1000)*(D113+D114)*12</f>
        <v>#DIV/0!</v>
      </c>
      <c r="AQ113" s="179" t="e">
        <f>AO113/((H113+I113+H114+I114)*1000)*(D113+D114)*12</f>
        <v>#DIV/0!</v>
      </c>
      <c r="AR113" s="199">
        <f t="shared" si="47"/>
        <v>0</v>
      </c>
      <c r="AS113" s="45">
        <f t="shared" si="46"/>
        <v>0</v>
      </c>
      <c r="AT113" s="44"/>
      <c r="AU113" s="46" t="e">
        <f t="shared" si="42"/>
        <v>#DIV/0!</v>
      </c>
      <c r="AV113" s="120"/>
      <c r="AW113" s="126"/>
      <c r="AX113" s="14" t="e">
        <f>(AR113+AR114+AE113-AV113-AV114)/((AW113+AW114)*12)</f>
        <v>#DIV/0!</v>
      </c>
      <c r="AY113" s="232"/>
      <c r="AZ113" s="308"/>
      <c r="BA113" s="38">
        <f>IF(AR113+AR114+AE113-AV113-AV114&lt;0,AR113+AR114+AE113-AV113-AV114,0)</f>
        <v>0</v>
      </c>
    </row>
    <row r="114" spans="1:53" s="21" customFormat="1" ht="12" customHeight="1" thickBot="1" x14ac:dyDescent="0.25">
      <c r="A114" s="283"/>
      <c r="B114" s="535"/>
      <c r="C114" s="287" t="s">
        <v>33</v>
      </c>
      <c r="D114" s="398"/>
      <c r="E114" s="401"/>
      <c r="F114" s="402"/>
      <c r="G114" s="402"/>
      <c r="H114" s="402"/>
      <c r="I114" s="402"/>
      <c r="J114" s="402"/>
      <c r="K114" s="402"/>
      <c r="L114" s="402"/>
      <c r="M114" s="402"/>
      <c r="N114" s="402"/>
      <c r="O114" s="402"/>
      <c r="P114" s="347">
        <f t="shared" si="31"/>
        <v>0</v>
      </c>
      <c r="Q114" s="403" t="s">
        <v>71</v>
      </c>
      <c r="R114" s="404" t="s">
        <v>71</v>
      </c>
      <c r="S114" s="204" t="s">
        <v>71</v>
      </c>
      <c r="T114" s="79" t="e">
        <f t="shared" si="43"/>
        <v>#DIV/0!</v>
      </c>
      <c r="U114" s="138" t="e">
        <f t="shared" si="44"/>
        <v>#DIV/0!</v>
      </c>
      <c r="V114" s="138" t="e">
        <f t="shared" si="45"/>
        <v>#DIV/0!</v>
      </c>
      <c r="W114" s="144" t="e">
        <f t="shared" si="37"/>
        <v>#DIV/0!</v>
      </c>
      <c r="X114" s="311">
        <v>0.08</v>
      </c>
      <c r="Y114" s="312"/>
      <c r="Z114" s="418" t="e">
        <f t="shared" si="41"/>
        <v>#DIV/0!</v>
      </c>
      <c r="AA114" s="419" t="e">
        <f>T114-W114+0.1*(F114+0.8*(G114+L114+M114))</f>
        <v>#DIV/0!</v>
      </c>
      <c r="AB114" s="420" t="e">
        <f t="shared" si="38"/>
        <v>#DIV/0!</v>
      </c>
      <c r="AC114" s="208" t="s">
        <v>71</v>
      </c>
      <c r="AD114" s="261"/>
      <c r="AE114" s="254"/>
      <c r="AF114" s="382" t="s">
        <v>71</v>
      </c>
      <c r="AG114" s="395" t="e">
        <f>(H113+H114+I113+I114)/(12*(D113+D114))*1000</f>
        <v>#DIV/0!</v>
      </c>
      <c r="AH114" s="175" t="s">
        <v>71</v>
      </c>
      <c r="AI114" s="211">
        <f t="shared" si="34"/>
        <v>0</v>
      </c>
      <c r="AJ114" s="209" t="s">
        <v>71</v>
      </c>
      <c r="AK114" s="210" t="s">
        <v>71</v>
      </c>
      <c r="AL114" s="212" t="s">
        <v>71</v>
      </c>
      <c r="AM114" s="313"/>
      <c r="AN114" s="209" t="s">
        <v>71</v>
      </c>
      <c r="AO114" s="209" t="s">
        <v>71</v>
      </c>
      <c r="AP114" s="210" t="s">
        <v>71</v>
      </c>
      <c r="AQ114" s="314" t="s">
        <v>71</v>
      </c>
      <c r="AR114" s="315">
        <f t="shared" si="47"/>
        <v>0</v>
      </c>
      <c r="AS114" s="55">
        <f t="shared" si="46"/>
        <v>0</v>
      </c>
      <c r="AT114" s="54"/>
      <c r="AU114" s="56" t="e">
        <f t="shared" si="42"/>
        <v>#DIV/0!</v>
      </c>
      <c r="AV114" s="119"/>
      <c r="AW114" s="266"/>
      <c r="AX114" s="316"/>
      <c r="AY114" s="232"/>
      <c r="AZ114" s="306"/>
      <c r="BA114" s="67"/>
    </row>
    <row r="115" spans="1:53" s="21" customFormat="1" x14ac:dyDescent="0.2">
      <c r="A115" s="282"/>
      <c r="B115" s="534"/>
      <c r="C115" s="288" t="s">
        <v>32</v>
      </c>
      <c r="D115" s="348"/>
      <c r="E115" s="349"/>
      <c r="F115" s="350"/>
      <c r="G115" s="350"/>
      <c r="H115" s="350"/>
      <c r="I115" s="350"/>
      <c r="J115" s="350"/>
      <c r="K115" s="350"/>
      <c r="L115" s="350"/>
      <c r="M115" s="350"/>
      <c r="N115" s="350"/>
      <c r="O115" s="350"/>
      <c r="P115" s="351">
        <f t="shared" si="31"/>
        <v>0</v>
      </c>
      <c r="Q115" s="131">
        <f>P115+P116</f>
        <v>0</v>
      </c>
      <c r="R115" s="400"/>
      <c r="S115" s="132">
        <f>Q115-R115</f>
        <v>0</v>
      </c>
      <c r="T115" s="80" t="e">
        <f t="shared" si="43"/>
        <v>#DIV/0!</v>
      </c>
      <c r="U115" s="139" t="e">
        <f t="shared" si="44"/>
        <v>#DIV/0!</v>
      </c>
      <c r="V115" s="139" t="e">
        <f t="shared" si="45"/>
        <v>#DIV/0!</v>
      </c>
      <c r="W115" s="146" t="e">
        <f t="shared" si="37"/>
        <v>#DIV/0!</v>
      </c>
      <c r="X115" s="321">
        <v>0.04</v>
      </c>
      <c r="Y115" s="322"/>
      <c r="Z115" s="421" t="e">
        <f t="shared" si="41"/>
        <v>#DIV/0!</v>
      </c>
      <c r="AA115" s="422" t="e">
        <f t="shared" si="39"/>
        <v>#DIV/0!</v>
      </c>
      <c r="AB115" s="423" t="e">
        <f t="shared" si="38"/>
        <v>#DIV/0!</v>
      </c>
      <c r="AC115" s="323" t="e">
        <f>(Y115*Z115+Y116*Z116)*0.012</f>
        <v>#DIV/0!</v>
      </c>
      <c r="AD115" s="324"/>
      <c r="AE115" s="453"/>
      <c r="AF115" s="383" t="e">
        <f>AD115+AD116+AE115-AC115</f>
        <v>#DIV/0!</v>
      </c>
      <c r="AG115" s="4" t="e">
        <f>AF115/(12*(Y115+Y116))*1000</f>
        <v>#DIV/0!</v>
      </c>
      <c r="AH115" s="5" t="e">
        <f>AG115/AG116</f>
        <v>#DIV/0!</v>
      </c>
      <c r="AI115" s="327">
        <f t="shared" si="34"/>
        <v>0</v>
      </c>
      <c r="AJ115" s="328" t="e">
        <f>AD115+AD116+AE115-(AI115*Z115+AI116*Z116)*0.012</f>
        <v>#DIV/0!</v>
      </c>
      <c r="AK115" s="326" t="e">
        <f>AJ115/(12*(AI115+AI116))*1000</f>
        <v>#DIV/0!</v>
      </c>
      <c r="AL115" s="183" t="e">
        <f>AK115/AG116</f>
        <v>#DIV/0!</v>
      </c>
      <c r="AM115" s="329"/>
      <c r="AN115" s="330" t="e">
        <f>(AM115+AM116)/(12*(AI115+AI116))*1000</f>
        <v>#DIV/0!</v>
      </c>
      <c r="AO115" s="326" t="e">
        <f>(H115+I115+H116+I116)/(12*(D115+D116))*1000+AK115+AN115</f>
        <v>#DIV/0!</v>
      </c>
      <c r="AP115" s="331" t="e">
        <f>(AK115+AN115)/((H115+I115+H116+I116)*1000)*(D115+D116)*12</f>
        <v>#DIV/0!</v>
      </c>
      <c r="AQ115" s="332" t="e">
        <f>AO115/((H115+I115+H116+I116)*1000)*(D115+D116)*12</f>
        <v>#DIV/0!</v>
      </c>
      <c r="AR115" s="333">
        <f t="shared" si="47"/>
        <v>0</v>
      </c>
      <c r="AS115" s="45">
        <f t="shared" si="46"/>
        <v>0</v>
      </c>
      <c r="AT115" s="44"/>
      <c r="AU115" s="46" t="e">
        <f t="shared" si="42"/>
        <v>#DIV/0!</v>
      </c>
      <c r="AV115" s="120"/>
      <c r="AW115" s="126"/>
      <c r="AX115" s="14" t="e">
        <f>(AR115+AR116+AE115-AV115-AV116)/((AW115+AW116)*12)</f>
        <v>#DIV/0!</v>
      </c>
      <c r="AY115" s="232"/>
      <c r="AZ115" s="307"/>
      <c r="BA115" s="38">
        <f>IF(AR115+AR116+AE115-AV115-AV116&lt;0,AR115+AR116+AE115-AV115-AV116,0)</f>
        <v>0</v>
      </c>
    </row>
    <row r="116" spans="1:53" s="21" customFormat="1" ht="13.5" thickBot="1" x14ac:dyDescent="0.25">
      <c r="A116" s="283"/>
      <c r="B116" s="535"/>
      <c r="C116" s="287" t="s">
        <v>33</v>
      </c>
      <c r="D116" s="398"/>
      <c r="E116" s="401"/>
      <c r="F116" s="402"/>
      <c r="G116" s="402"/>
      <c r="H116" s="402"/>
      <c r="I116" s="402"/>
      <c r="J116" s="402"/>
      <c r="K116" s="402"/>
      <c r="L116" s="402"/>
      <c r="M116" s="402"/>
      <c r="N116" s="402"/>
      <c r="O116" s="402"/>
      <c r="P116" s="405">
        <f t="shared" si="31"/>
        <v>0</v>
      </c>
      <c r="Q116" s="396" t="s">
        <v>71</v>
      </c>
      <c r="R116" s="397" t="s">
        <v>71</v>
      </c>
      <c r="S116" s="150" t="s">
        <v>71</v>
      </c>
      <c r="T116" s="141" t="e">
        <f t="shared" si="43"/>
        <v>#DIV/0!</v>
      </c>
      <c r="U116" s="142" t="e">
        <f t="shared" si="44"/>
        <v>#DIV/0!</v>
      </c>
      <c r="V116" s="142" t="e">
        <f t="shared" si="45"/>
        <v>#DIV/0!</v>
      </c>
      <c r="W116" s="160" t="e">
        <f t="shared" si="37"/>
        <v>#DIV/0!</v>
      </c>
      <c r="X116" s="299">
        <v>0.08</v>
      </c>
      <c r="Y116" s="92"/>
      <c r="Z116" s="415" t="e">
        <f t="shared" si="41"/>
        <v>#DIV/0!</v>
      </c>
      <c r="AA116" s="416" t="e">
        <f>T116-W116+0.1*(F116+0.8*(G116+L116+M116))</f>
        <v>#DIV/0!</v>
      </c>
      <c r="AB116" s="417" t="e">
        <f t="shared" si="38"/>
        <v>#DIV/0!</v>
      </c>
      <c r="AC116" s="172" t="s">
        <v>71</v>
      </c>
      <c r="AD116" s="260"/>
      <c r="AE116" s="253"/>
      <c r="AF116" s="381" t="s">
        <v>71</v>
      </c>
      <c r="AG116" s="395" t="e">
        <f>(H115+H116+I115+I116)/(12*(D115+D116))*1000</f>
        <v>#DIV/0!</v>
      </c>
      <c r="AH116" s="175" t="s">
        <v>71</v>
      </c>
      <c r="AI116" s="176">
        <f t="shared" si="34"/>
        <v>0</v>
      </c>
      <c r="AJ116" s="173" t="s">
        <v>71</v>
      </c>
      <c r="AK116" s="174" t="s">
        <v>71</v>
      </c>
      <c r="AL116" s="184" t="s">
        <v>71</v>
      </c>
      <c r="AM116" s="215"/>
      <c r="AN116" s="173" t="s">
        <v>71</v>
      </c>
      <c r="AO116" s="173" t="s">
        <v>71</v>
      </c>
      <c r="AP116" s="174" t="s">
        <v>71</v>
      </c>
      <c r="AQ116" s="180" t="s">
        <v>71</v>
      </c>
      <c r="AR116" s="200">
        <f t="shared" si="47"/>
        <v>0</v>
      </c>
      <c r="AS116" s="61">
        <f t="shared" si="46"/>
        <v>0</v>
      </c>
      <c r="AT116" s="60"/>
      <c r="AU116" s="62" t="e">
        <f t="shared" si="42"/>
        <v>#DIV/0!</v>
      </c>
      <c r="AV116" s="122"/>
      <c r="AW116" s="267"/>
      <c r="AX116" s="66"/>
      <c r="AY116" s="232"/>
      <c r="AZ116" s="306"/>
      <c r="BA116" s="67"/>
    </row>
    <row r="117" spans="1:53" s="21" customFormat="1" x14ac:dyDescent="0.2">
      <c r="A117" s="280"/>
      <c r="B117" s="536"/>
      <c r="C117" s="286" t="s">
        <v>32</v>
      </c>
      <c r="D117" s="348"/>
      <c r="E117" s="349"/>
      <c r="F117" s="350"/>
      <c r="G117" s="350"/>
      <c r="H117" s="350"/>
      <c r="I117" s="350"/>
      <c r="J117" s="350"/>
      <c r="K117" s="350"/>
      <c r="L117" s="350"/>
      <c r="M117" s="350"/>
      <c r="N117" s="350"/>
      <c r="O117" s="350"/>
      <c r="P117" s="351">
        <f t="shared" si="31"/>
        <v>0</v>
      </c>
      <c r="Q117" s="131">
        <f>P117+P118</f>
        <v>0</v>
      </c>
      <c r="R117" s="400"/>
      <c r="S117" s="132">
        <f>Q117-R117</f>
        <v>0</v>
      </c>
      <c r="T117" s="80" t="e">
        <f t="shared" si="43"/>
        <v>#DIV/0!</v>
      </c>
      <c r="U117" s="139" t="e">
        <f t="shared" si="44"/>
        <v>#DIV/0!</v>
      </c>
      <c r="V117" s="139" t="e">
        <f t="shared" si="45"/>
        <v>#DIV/0!</v>
      </c>
      <c r="W117" s="146" t="e">
        <f t="shared" si="37"/>
        <v>#DIV/0!</v>
      </c>
      <c r="X117" s="298">
        <v>0.04</v>
      </c>
      <c r="Y117" s="91"/>
      <c r="Z117" s="412" t="e">
        <f t="shared" si="41"/>
        <v>#DIV/0!</v>
      </c>
      <c r="AA117" s="413" t="e">
        <f t="shared" si="39"/>
        <v>#DIV/0!</v>
      </c>
      <c r="AB117" s="414" t="e">
        <f t="shared" si="38"/>
        <v>#DIV/0!</v>
      </c>
      <c r="AC117" s="77" t="e">
        <f>(Y117*Z117+Y118*Z118)*0.012</f>
        <v>#DIV/0!</v>
      </c>
      <c r="AD117" s="259"/>
      <c r="AE117" s="452"/>
      <c r="AF117" s="380" t="e">
        <f>AD117+AD118+AE117-AC117</f>
        <v>#DIV/0!</v>
      </c>
      <c r="AG117" s="4" t="e">
        <f>AF117/(12*(Y117+Y118))*1000</f>
        <v>#DIV/0!</v>
      </c>
      <c r="AH117" s="5" t="e">
        <f>AG117/AG118</f>
        <v>#DIV/0!</v>
      </c>
      <c r="AI117" s="268">
        <f t="shared" si="34"/>
        <v>0</v>
      </c>
      <c r="AJ117" s="9" t="e">
        <f>AD117+AD118+AE117-(AI117*Z117+AI118*Z118)*0.012</f>
        <v>#DIV/0!</v>
      </c>
      <c r="AK117" s="4" t="e">
        <f>AJ117/(12*(AI117+AI118))*1000</f>
        <v>#DIV/0!</v>
      </c>
      <c r="AL117" s="183" t="e">
        <f>AK117/AG118</f>
        <v>#DIV/0!</v>
      </c>
      <c r="AM117" s="187"/>
      <c r="AN117" s="186" t="e">
        <f>(AM117+AM118)/(12*(AI117+AI118))*1000</f>
        <v>#DIV/0!</v>
      </c>
      <c r="AO117" s="4" t="e">
        <f>(H117+I117+H118+I118)/(12*(D117+D118))*1000+AK117+AN117</f>
        <v>#DIV/0!</v>
      </c>
      <c r="AP117" s="6" t="e">
        <f>(AK117+AN117)/((H117+I117+H118+I118)*1000)*(D117+D118)*12</f>
        <v>#DIV/0!</v>
      </c>
      <c r="AQ117" s="179" t="e">
        <f>AO117/((H117+I117+H118+I118)*1000)*(D117+D118)*12</f>
        <v>#DIV/0!</v>
      </c>
      <c r="AR117" s="199">
        <f>AD117+AM117</f>
        <v>0</v>
      </c>
      <c r="AS117" s="45">
        <f t="shared" si="46"/>
        <v>0</v>
      </c>
      <c r="AT117" s="44"/>
      <c r="AU117" s="46" t="e">
        <f t="shared" si="42"/>
        <v>#DIV/0!</v>
      </c>
      <c r="AV117" s="120"/>
      <c r="AW117" s="126"/>
      <c r="AX117" s="14" t="e">
        <f>(AR117+AR118+AE117-AV117-AV118)/((AW117+AW118)*12)</f>
        <v>#DIV/0!</v>
      </c>
      <c r="AY117" s="232"/>
      <c r="AZ117" s="307"/>
      <c r="BA117" s="38">
        <f>IF(AR117+AR118+AE117-AV117-AV118&lt;0,AR117+AR118+AE117-AV117-AV118,0)</f>
        <v>0</v>
      </c>
    </row>
    <row r="118" spans="1:53" s="21" customFormat="1" ht="13.5" thickBot="1" x14ac:dyDescent="0.25">
      <c r="A118" s="281"/>
      <c r="B118" s="536"/>
      <c r="C118" s="289" t="s">
        <v>33</v>
      </c>
      <c r="D118" s="353"/>
      <c r="E118" s="354"/>
      <c r="F118" s="355"/>
      <c r="G118" s="355"/>
      <c r="H118" s="355"/>
      <c r="I118" s="355"/>
      <c r="J118" s="355"/>
      <c r="K118" s="355"/>
      <c r="L118" s="355"/>
      <c r="M118" s="355"/>
      <c r="N118" s="355"/>
      <c r="O118" s="355"/>
      <c r="P118" s="352">
        <f t="shared" si="31"/>
        <v>0</v>
      </c>
      <c r="Q118" s="396" t="s">
        <v>71</v>
      </c>
      <c r="R118" s="397" t="s">
        <v>71</v>
      </c>
      <c r="S118" s="150" t="s">
        <v>71</v>
      </c>
      <c r="T118" s="81" t="e">
        <f t="shared" si="43"/>
        <v>#DIV/0!</v>
      </c>
      <c r="U118" s="140" t="e">
        <f t="shared" si="44"/>
        <v>#DIV/0!</v>
      </c>
      <c r="V118" s="140" t="e">
        <f t="shared" si="45"/>
        <v>#DIV/0!</v>
      </c>
      <c r="W118" s="147" t="e">
        <f t="shared" si="37"/>
        <v>#DIV/0!</v>
      </c>
      <c r="X118" s="299">
        <v>0.08</v>
      </c>
      <c r="Y118" s="92"/>
      <c r="Z118" s="415" t="e">
        <f t="shared" si="41"/>
        <v>#DIV/0!</v>
      </c>
      <c r="AA118" s="416" t="e">
        <f>T118-W118+0.1*(F118+0.8*(G118+L118+M118))</f>
        <v>#DIV/0!</v>
      </c>
      <c r="AB118" s="417" t="e">
        <f t="shared" si="38"/>
        <v>#DIV/0!</v>
      </c>
      <c r="AC118" s="172" t="s">
        <v>71</v>
      </c>
      <c r="AD118" s="260"/>
      <c r="AE118" s="253"/>
      <c r="AF118" s="381" t="s">
        <v>71</v>
      </c>
      <c r="AG118" s="395" t="e">
        <f>(H117+H118+I117+I118)/(12*(D117+D118))*1000</f>
        <v>#DIV/0!</v>
      </c>
      <c r="AH118" s="175" t="s">
        <v>71</v>
      </c>
      <c r="AI118" s="176">
        <f t="shared" si="34"/>
        <v>0</v>
      </c>
      <c r="AJ118" s="173" t="s">
        <v>71</v>
      </c>
      <c r="AK118" s="174" t="s">
        <v>71</v>
      </c>
      <c r="AL118" s="184" t="s">
        <v>71</v>
      </c>
      <c r="AM118" s="215"/>
      <c r="AN118" s="173" t="s">
        <v>71</v>
      </c>
      <c r="AO118" s="173" t="s">
        <v>71</v>
      </c>
      <c r="AP118" s="174" t="s">
        <v>71</v>
      </c>
      <c r="AQ118" s="180" t="s">
        <v>71</v>
      </c>
      <c r="AR118" s="200">
        <f t="shared" si="47"/>
        <v>0</v>
      </c>
      <c r="AS118" s="58">
        <f t="shared" si="46"/>
        <v>0</v>
      </c>
      <c r="AT118" s="57"/>
      <c r="AU118" s="59" t="e">
        <f t="shared" si="42"/>
        <v>#DIV/0!</v>
      </c>
      <c r="AV118" s="121"/>
      <c r="AW118" s="127"/>
      <c r="AX118" s="66"/>
      <c r="AY118" s="232"/>
      <c r="AZ118" s="310"/>
      <c r="BA118" s="67"/>
    </row>
    <row r="119" spans="1:53" s="21" customFormat="1" x14ac:dyDescent="0.2">
      <c r="A119" s="282"/>
      <c r="B119" s="534"/>
      <c r="C119" s="288" t="s">
        <v>32</v>
      </c>
      <c r="D119" s="348"/>
      <c r="E119" s="349"/>
      <c r="F119" s="350"/>
      <c r="G119" s="350"/>
      <c r="H119" s="350"/>
      <c r="I119" s="350"/>
      <c r="J119" s="350"/>
      <c r="K119" s="350"/>
      <c r="L119" s="350"/>
      <c r="M119" s="350"/>
      <c r="N119" s="350"/>
      <c r="O119" s="350"/>
      <c r="P119" s="351">
        <f t="shared" si="31"/>
        <v>0</v>
      </c>
      <c r="Q119" s="197">
        <f>P119+P120</f>
        <v>0</v>
      </c>
      <c r="R119" s="400"/>
      <c r="S119" s="132">
        <f>Q119-R119</f>
        <v>0</v>
      </c>
      <c r="T119" s="82" t="e">
        <f t="shared" si="43"/>
        <v>#DIV/0!</v>
      </c>
      <c r="U119" s="137" t="e">
        <f t="shared" si="44"/>
        <v>#DIV/0!</v>
      </c>
      <c r="V119" s="137" t="e">
        <f t="shared" si="45"/>
        <v>#DIV/0!</v>
      </c>
      <c r="W119" s="145" t="e">
        <f t="shared" si="37"/>
        <v>#DIV/0!</v>
      </c>
      <c r="X119" s="298">
        <v>0.04</v>
      </c>
      <c r="Y119" s="91"/>
      <c r="Z119" s="412" t="e">
        <f t="shared" si="41"/>
        <v>#DIV/0!</v>
      </c>
      <c r="AA119" s="413" t="e">
        <f t="shared" si="39"/>
        <v>#DIV/0!</v>
      </c>
      <c r="AB119" s="414" t="e">
        <f t="shared" si="38"/>
        <v>#DIV/0!</v>
      </c>
      <c r="AC119" s="77" t="e">
        <f>(Y119*Z119+Y120*Z120)*0.012</f>
        <v>#DIV/0!</v>
      </c>
      <c r="AD119" s="259"/>
      <c r="AE119" s="452"/>
      <c r="AF119" s="380" t="e">
        <f>AD119+AD120+AE119-AC119</f>
        <v>#DIV/0!</v>
      </c>
      <c r="AG119" s="4" t="e">
        <f>AF119/(12*(Y119+Y120))*1000</f>
        <v>#DIV/0!</v>
      </c>
      <c r="AH119" s="5" t="e">
        <f>AG119/AG120</f>
        <v>#DIV/0!</v>
      </c>
      <c r="AI119" s="268">
        <f t="shared" si="34"/>
        <v>0</v>
      </c>
      <c r="AJ119" s="9" t="e">
        <f>AD119+AD120+AE119-(AI119*Z119+AI120*Z120)*0.012</f>
        <v>#DIV/0!</v>
      </c>
      <c r="AK119" s="4" t="e">
        <f>AJ119/(12*(AI119+AI120))*1000</f>
        <v>#DIV/0!</v>
      </c>
      <c r="AL119" s="183" t="e">
        <f>AK119/AG120</f>
        <v>#DIV/0!</v>
      </c>
      <c r="AM119" s="187"/>
      <c r="AN119" s="186" t="e">
        <f>(AM119+AM120)/(12*(AI119+AI120))*1000</f>
        <v>#DIV/0!</v>
      </c>
      <c r="AO119" s="4" t="e">
        <f>(H119+I119+H120+I120)/(12*(D119+D120))*1000+AK119+AN119</f>
        <v>#DIV/0!</v>
      </c>
      <c r="AP119" s="6" t="e">
        <f>(AK119+AN119)/((H119+I119+H120+I120)*1000)*(D119+D120)*12</f>
        <v>#DIV/0!</v>
      </c>
      <c r="AQ119" s="179" t="e">
        <f>AO119/((H119+I119+H120+I120)*1000)*(D119+D120)*12</f>
        <v>#DIV/0!</v>
      </c>
      <c r="AR119" s="199">
        <f t="shared" si="47"/>
        <v>0</v>
      </c>
      <c r="AS119" s="42">
        <f t="shared" si="46"/>
        <v>0</v>
      </c>
      <c r="AT119" s="41"/>
      <c r="AU119" s="43" t="e">
        <f t="shared" si="42"/>
        <v>#DIV/0!</v>
      </c>
      <c r="AV119" s="118"/>
      <c r="AW119" s="265"/>
      <c r="AX119" s="14" t="e">
        <f>(AR119+AR120+AE119-AV119-AV120)/((AW119+AW120)*12)</f>
        <v>#DIV/0!</v>
      </c>
      <c r="AY119" s="232"/>
      <c r="AZ119" s="308"/>
      <c r="BA119" s="38">
        <f>IF(AR119+AR120+AE119-AV119-AV120&lt;0,AR119+AR120+AE119-AV119-AV120,0)</f>
        <v>0</v>
      </c>
    </row>
    <row r="120" spans="1:53" s="21" customFormat="1" ht="13.5" thickBot="1" x14ac:dyDescent="0.25">
      <c r="A120" s="283"/>
      <c r="B120" s="535"/>
      <c r="C120" s="287" t="s">
        <v>33</v>
      </c>
      <c r="D120" s="353"/>
      <c r="E120" s="354"/>
      <c r="F120" s="355"/>
      <c r="G120" s="355"/>
      <c r="H120" s="355"/>
      <c r="I120" s="355"/>
      <c r="J120" s="355"/>
      <c r="K120" s="355"/>
      <c r="L120" s="355"/>
      <c r="M120" s="355"/>
      <c r="N120" s="355"/>
      <c r="O120" s="355"/>
      <c r="P120" s="352">
        <f t="shared" si="31"/>
        <v>0</v>
      </c>
      <c r="Q120" s="396" t="s">
        <v>71</v>
      </c>
      <c r="R120" s="397" t="s">
        <v>71</v>
      </c>
      <c r="S120" s="150" t="s">
        <v>71</v>
      </c>
      <c r="T120" s="79" t="e">
        <f t="shared" si="43"/>
        <v>#DIV/0!</v>
      </c>
      <c r="U120" s="138" t="e">
        <f t="shared" si="44"/>
        <v>#DIV/0!</v>
      </c>
      <c r="V120" s="138" t="e">
        <f t="shared" si="45"/>
        <v>#DIV/0!</v>
      </c>
      <c r="W120" s="144" t="e">
        <f t="shared" si="37"/>
        <v>#DIV/0!</v>
      </c>
      <c r="X120" s="299">
        <v>0.08</v>
      </c>
      <c r="Y120" s="92"/>
      <c r="Z120" s="415" t="e">
        <f t="shared" si="41"/>
        <v>#DIV/0!</v>
      </c>
      <c r="AA120" s="416" t="e">
        <f>T120-W120+0.1*(F120+0.8*(G120+L120+M120))</f>
        <v>#DIV/0!</v>
      </c>
      <c r="AB120" s="417" t="e">
        <f t="shared" si="38"/>
        <v>#DIV/0!</v>
      </c>
      <c r="AC120" s="172" t="s">
        <v>71</v>
      </c>
      <c r="AD120" s="260"/>
      <c r="AE120" s="253"/>
      <c r="AF120" s="381" t="s">
        <v>71</v>
      </c>
      <c r="AG120" s="395" t="e">
        <f>(H119+H120+I119+I120)/(12*(D119+D120))*1000</f>
        <v>#DIV/0!</v>
      </c>
      <c r="AH120" s="175" t="s">
        <v>71</v>
      </c>
      <c r="AI120" s="176">
        <f t="shared" si="34"/>
        <v>0</v>
      </c>
      <c r="AJ120" s="173" t="s">
        <v>71</v>
      </c>
      <c r="AK120" s="174" t="s">
        <v>71</v>
      </c>
      <c r="AL120" s="184" t="s">
        <v>71</v>
      </c>
      <c r="AM120" s="215"/>
      <c r="AN120" s="173" t="s">
        <v>71</v>
      </c>
      <c r="AO120" s="173" t="s">
        <v>71</v>
      </c>
      <c r="AP120" s="174" t="s">
        <v>71</v>
      </c>
      <c r="AQ120" s="180" t="s">
        <v>71</v>
      </c>
      <c r="AR120" s="200">
        <f t="shared" si="47"/>
        <v>0</v>
      </c>
      <c r="AS120" s="55">
        <f t="shared" si="46"/>
        <v>0</v>
      </c>
      <c r="AT120" s="54"/>
      <c r="AU120" s="56" t="e">
        <f t="shared" si="42"/>
        <v>#DIV/0!</v>
      </c>
      <c r="AV120" s="119"/>
      <c r="AW120" s="266"/>
      <c r="AX120" s="316"/>
      <c r="AY120" s="232"/>
      <c r="AZ120" s="306"/>
      <c r="BA120" s="67"/>
    </row>
    <row r="121" spans="1:53" s="21" customFormat="1" x14ac:dyDescent="0.2">
      <c r="A121" s="280"/>
      <c r="B121" s="536"/>
      <c r="C121" s="286" t="s">
        <v>32</v>
      </c>
      <c r="D121" s="241"/>
      <c r="E121" s="344"/>
      <c r="F121" s="345"/>
      <c r="G121" s="345"/>
      <c r="H121" s="345"/>
      <c r="I121" s="345"/>
      <c r="J121" s="345"/>
      <c r="K121" s="345"/>
      <c r="L121" s="345"/>
      <c r="M121" s="345"/>
      <c r="N121" s="345"/>
      <c r="O121" s="345"/>
      <c r="P121" s="346">
        <f t="shared" si="31"/>
        <v>0</v>
      </c>
      <c r="Q121" s="197">
        <f>P121+P122</f>
        <v>0</v>
      </c>
      <c r="R121" s="400"/>
      <c r="S121" s="132">
        <f>Q121-R121</f>
        <v>0</v>
      </c>
      <c r="T121" s="376" t="e">
        <f t="shared" si="43"/>
        <v>#DIV/0!</v>
      </c>
      <c r="U121" s="139" t="e">
        <f t="shared" si="44"/>
        <v>#DIV/0!</v>
      </c>
      <c r="V121" s="139" t="e">
        <f t="shared" si="45"/>
        <v>#DIV/0!</v>
      </c>
      <c r="W121" s="146" t="e">
        <f t="shared" si="37"/>
        <v>#DIV/0!</v>
      </c>
      <c r="X121" s="298">
        <v>0.04</v>
      </c>
      <c r="Y121" s="91"/>
      <c r="Z121" s="412" t="e">
        <f t="shared" si="41"/>
        <v>#DIV/0!</v>
      </c>
      <c r="AA121" s="413" t="e">
        <f t="shared" si="39"/>
        <v>#DIV/0!</v>
      </c>
      <c r="AB121" s="414" t="e">
        <f t="shared" si="38"/>
        <v>#DIV/0!</v>
      </c>
      <c r="AC121" s="77" t="e">
        <f>(Y121*Z121+Y122*Z122)*0.012</f>
        <v>#DIV/0!</v>
      </c>
      <c r="AD121" s="259"/>
      <c r="AE121" s="452"/>
      <c r="AF121" s="380" t="e">
        <f>AD121+AD122+AE121-AC121</f>
        <v>#DIV/0!</v>
      </c>
      <c r="AG121" s="4" t="e">
        <f>AF121/(12*(Y121+Y122))*1000</f>
        <v>#DIV/0!</v>
      </c>
      <c r="AH121" s="5" t="e">
        <f>AG121/AG122</f>
        <v>#DIV/0!</v>
      </c>
      <c r="AI121" s="268">
        <f t="shared" si="34"/>
        <v>0</v>
      </c>
      <c r="AJ121" s="9" t="e">
        <f>AD121+AD122+AE121-(AI121*Z121+AI122*Z122)*0.012</f>
        <v>#DIV/0!</v>
      </c>
      <c r="AK121" s="4" t="e">
        <f>AJ121/(12*(AI121+AI122))*1000</f>
        <v>#DIV/0!</v>
      </c>
      <c r="AL121" s="183" t="e">
        <f>AK121/AG122</f>
        <v>#DIV/0!</v>
      </c>
      <c r="AM121" s="187"/>
      <c r="AN121" s="186" t="e">
        <f>(AM121+AM122)/(12*(AI121+AI122))*1000</f>
        <v>#DIV/0!</v>
      </c>
      <c r="AO121" s="4" t="e">
        <f>(H121+I121+H122+I122)/(12*(D121+D122))*1000+AK121+AN121</f>
        <v>#DIV/0!</v>
      </c>
      <c r="AP121" s="6" t="e">
        <f>(AK121+AN121)/((H121+I121+H122+I122)*1000)*(D121+D122)*12</f>
        <v>#DIV/0!</v>
      </c>
      <c r="AQ121" s="179" t="e">
        <f>AO121/((H121+I121+H122+I122)*1000)*(D121+D122)*12</f>
        <v>#DIV/0!</v>
      </c>
      <c r="AR121" s="199">
        <f t="shared" si="47"/>
        <v>0</v>
      </c>
      <c r="AS121" s="45">
        <f t="shared" si="46"/>
        <v>0</v>
      </c>
      <c r="AT121" s="44"/>
      <c r="AU121" s="46" t="e">
        <f t="shared" ref="AU121:AU146" si="48">W121/AT121</f>
        <v>#DIV/0!</v>
      </c>
      <c r="AV121" s="120"/>
      <c r="AW121" s="126"/>
      <c r="AX121" s="14" t="e">
        <f>(AR121+AR122+AE121-AV121-AV122)/((AW121+AW122)*12)</f>
        <v>#DIV/0!</v>
      </c>
      <c r="AY121" s="232"/>
      <c r="AZ121" s="307"/>
      <c r="BA121" s="38">
        <f>IF(AR121+AR122+AE121-AV121-AV122&lt;0,AR121+AR122+AE121-AV121-AV122,0)</f>
        <v>0</v>
      </c>
    </row>
    <row r="122" spans="1:53" s="21" customFormat="1" ht="13.5" thickBot="1" x14ac:dyDescent="0.25">
      <c r="A122" s="281"/>
      <c r="B122" s="536"/>
      <c r="C122" s="289" t="s">
        <v>33</v>
      </c>
      <c r="D122" s="336"/>
      <c r="E122" s="337"/>
      <c r="F122" s="338"/>
      <c r="G122" s="338"/>
      <c r="H122" s="338"/>
      <c r="I122" s="338"/>
      <c r="J122" s="338"/>
      <c r="K122" s="338"/>
      <c r="L122" s="338"/>
      <c r="M122" s="338"/>
      <c r="N122" s="338"/>
      <c r="O122" s="338"/>
      <c r="P122" s="347">
        <f t="shared" si="31"/>
        <v>0</v>
      </c>
      <c r="Q122" s="396" t="s">
        <v>71</v>
      </c>
      <c r="R122" s="397" t="s">
        <v>71</v>
      </c>
      <c r="S122" s="150" t="s">
        <v>71</v>
      </c>
      <c r="T122" s="377" t="e">
        <f t="shared" si="43"/>
        <v>#DIV/0!</v>
      </c>
      <c r="U122" s="140" t="e">
        <f t="shared" si="44"/>
        <v>#DIV/0!</v>
      </c>
      <c r="V122" s="140" t="e">
        <f t="shared" si="45"/>
        <v>#DIV/0!</v>
      </c>
      <c r="W122" s="147" t="e">
        <f t="shared" si="37"/>
        <v>#DIV/0!</v>
      </c>
      <c r="X122" s="299">
        <v>0.08</v>
      </c>
      <c r="Y122" s="92"/>
      <c r="Z122" s="415" t="e">
        <f t="shared" si="41"/>
        <v>#DIV/0!</v>
      </c>
      <c r="AA122" s="416" t="e">
        <f>T122-W122+0.1*(F122+0.8*(G122+L122+M122))</f>
        <v>#DIV/0!</v>
      </c>
      <c r="AB122" s="417" t="e">
        <f t="shared" si="38"/>
        <v>#DIV/0!</v>
      </c>
      <c r="AC122" s="172" t="s">
        <v>71</v>
      </c>
      <c r="AD122" s="260"/>
      <c r="AE122" s="253"/>
      <c r="AF122" s="381" t="s">
        <v>71</v>
      </c>
      <c r="AG122" s="395" t="e">
        <f>(H121+H122+I121+I122)/(12*(D121+D122))*1000</f>
        <v>#DIV/0!</v>
      </c>
      <c r="AH122" s="175" t="s">
        <v>71</v>
      </c>
      <c r="AI122" s="176">
        <f t="shared" si="34"/>
        <v>0</v>
      </c>
      <c r="AJ122" s="173" t="s">
        <v>71</v>
      </c>
      <c r="AK122" s="174" t="s">
        <v>71</v>
      </c>
      <c r="AL122" s="184" t="s">
        <v>71</v>
      </c>
      <c r="AM122" s="215"/>
      <c r="AN122" s="173" t="s">
        <v>71</v>
      </c>
      <c r="AO122" s="173" t="s">
        <v>71</v>
      </c>
      <c r="AP122" s="174" t="s">
        <v>71</v>
      </c>
      <c r="AQ122" s="180" t="s">
        <v>71</v>
      </c>
      <c r="AR122" s="200">
        <f t="shared" si="47"/>
        <v>0</v>
      </c>
      <c r="AS122" s="58">
        <f t="shared" si="46"/>
        <v>0</v>
      </c>
      <c r="AT122" s="57"/>
      <c r="AU122" s="59" t="e">
        <f t="shared" si="48"/>
        <v>#DIV/0!</v>
      </c>
      <c r="AV122" s="121"/>
      <c r="AW122" s="127"/>
      <c r="AX122" s="66"/>
      <c r="AY122" s="232"/>
      <c r="AZ122" s="310"/>
      <c r="BA122" s="67"/>
    </row>
    <row r="123" spans="1:53" s="21" customFormat="1" x14ac:dyDescent="0.2">
      <c r="A123" s="282"/>
      <c r="B123" s="534"/>
      <c r="C123" s="288" t="s">
        <v>32</v>
      </c>
      <c r="D123" s="348"/>
      <c r="E123" s="349"/>
      <c r="F123" s="350"/>
      <c r="G123" s="350"/>
      <c r="H123" s="350"/>
      <c r="I123" s="350"/>
      <c r="J123" s="350"/>
      <c r="K123" s="350"/>
      <c r="L123" s="350"/>
      <c r="M123" s="350"/>
      <c r="N123" s="350"/>
      <c r="O123" s="350"/>
      <c r="P123" s="351">
        <f t="shared" si="31"/>
        <v>0</v>
      </c>
      <c r="Q123" s="131">
        <f>P123+P124</f>
        <v>0</v>
      </c>
      <c r="R123" s="400"/>
      <c r="S123" s="132">
        <f>Q123-R123</f>
        <v>0</v>
      </c>
      <c r="T123" s="80" t="e">
        <f t="shared" si="43"/>
        <v>#DIV/0!</v>
      </c>
      <c r="U123" s="139" t="e">
        <f t="shared" si="44"/>
        <v>#DIV/0!</v>
      </c>
      <c r="V123" s="139" t="e">
        <f t="shared" si="45"/>
        <v>#DIV/0!</v>
      </c>
      <c r="W123" s="146" t="e">
        <f t="shared" si="37"/>
        <v>#DIV/0!</v>
      </c>
      <c r="X123" s="298">
        <v>0.04</v>
      </c>
      <c r="Y123" s="91"/>
      <c r="Z123" s="412" t="e">
        <f t="shared" si="41"/>
        <v>#DIV/0!</v>
      </c>
      <c r="AA123" s="413" t="e">
        <f t="shared" si="39"/>
        <v>#DIV/0!</v>
      </c>
      <c r="AB123" s="414" t="e">
        <f t="shared" si="38"/>
        <v>#DIV/0!</v>
      </c>
      <c r="AC123" s="77" t="e">
        <f>(Y123*Z123+Y124*Z124)*0.012</f>
        <v>#DIV/0!</v>
      </c>
      <c r="AD123" s="259"/>
      <c r="AE123" s="252"/>
      <c r="AF123" s="380" t="e">
        <f>AD123+AD124+AE123-AC123</f>
        <v>#DIV/0!</v>
      </c>
      <c r="AG123" s="4" t="e">
        <f>AF123/(12*(Y123+Y124))*1000</f>
        <v>#DIV/0!</v>
      </c>
      <c r="AH123" s="5" t="e">
        <f>AG123/AG124</f>
        <v>#DIV/0!</v>
      </c>
      <c r="AI123" s="268">
        <f t="shared" si="34"/>
        <v>0</v>
      </c>
      <c r="AJ123" s="9" t="e">
        <f>AD123+AD124+AE123-(AI123*Z123+AI124*Z124)*0.012</f>
        <v>#DIV/0!</v>
      </c>
      <c r="AK123" s="4" t="e">
        <f>AJ123/(12*(AI123+AI124))*1000</f>
        <v>#DIV/0!</v>
      </c>
      <c r="AL123" s="183" t="e">
        <f>AK123/AG124</f>
        <v>#DIV/0!</v>
      </c>
      <c r="AM123" s="187"/>
      <c r="AN123" s="186" t="e">
        <f>(AM123+AM124)/(12*(AI123+AI124))*1000</f>
        <v>#DIV/0!</v>
      </c>
      <c r="AO123" s="4" t="e">
        <f>(H123+I123+H124+I124)/(12*(D123+D124))*1000+AK123+AN123</f>
        <v>#DIV/0!</v>
      </c>
      <c r="AP123" s="6" t="e">
        <f>(AK123+AN123)/((H123+I123+H124+I124)*1000)*(D123+D124)*12</f>
        <v>#DIV/0!</v>
      </c>
      <c r="AQ123" s="179" t="e">
        <f>AO123/((H123+I123+H124+I124)*1000)*(D123+D124)*12</f>
        <v>#DIV/0!</v>
      </c>
      <c r="AR123" s="199">
        <f t="shared" si="47"/>
        <v>0</v>
      </c>
      <c r="AS123" s="45">
        <f t="shared" si="46"/>
        <v>0</v>
      </c>
      <c r="AT123" s="44"/>
      <c r="AU123" s="46" t="e">
        <f t="shared" si="48"/>
        <v>#DIV/0!</v>
      </c>
      <c r="AV123" s="120"/>
      <c r="AW123" s="126"/>
      <c r="AX123" s="14" t="e">
        <f>(AR123+AR124+AE123-AV123-AV124)/((AW123+AW124)*12)</f>
        <v>#DIV/0!</v>
      </c>
      <c r="AY123" s="232"/>
      <c r="AZ123" s="308"/>
      <c r="BA123" s="38">
        <f>IF(AR123+AR124+AE123-AV123-AV124&lt;0,AR123+AR124+AE123-AV123-AV124,0)</f>
        <v>0</v>
      </c>
    </row>
    <row r="124" spans="1:53" s="21" customFormat="1" ht="13.5" thickBot="1" x14ac:dyDescent="0.25">
      <c r="A124" s="283"/>
      <c r="B124" s="535"/>
      <c r="C124" s="287" t="s">
        <v>33</v>
      </c>
      <c r="D124" s="353"/>
      <c r="E124" s="354"/>
      <c r="F124" s="355"/>
      <c r="G124" s="355"/>
      <c r="H124" s="355"/>
      <c r="I124" s="355"/>
      <c r="J124" s="355"/>
      <c r="K124" s="355"/>
      <c r="L124" s="355"/>
      <c r="M124" s="355"/>
      <c r="N124" s="355"/>
      <c r="O124" s="355"/>
      <c r="P124" s="352">
        <f t="shared" si="31"/>
        <v>0</v>
      </c>
      <c r="Q124" s="396" t="s">
        <v>71</v>
      </c>
      <c r="R124" s="397" t="s">
        <v>71</v>
      </c>
      <c r="S124" s="150" t="s">
        <v>71</v>
      </c>
      <c r="T124" s="81" t="e">
        <f t="shared" si="43"/>
        <v>#DIV/0!</v>
      </c>
      <c r="U124" s="140" t="e">
        <f t="shared" si="44"/>
        <v>#DIV/0!</v>
      </c>
      <c r="V124" s="140" t="e">
        <f t="shared" si="45"/>
        <v>#DIV/0!</v>
      </c>
      <c r="W124" s="147" t="e">
        <f t="shared" si="37"/>
        <v>#DIV/0!</v>
      </c>
      <c r="X124" s="299">
        <v>0.08</v>
      </c>
      <c r="Y124" s="92"/>
      <c r="Z124" s="415" t="e">
        <f t="shared" si="41"/>
        <v>#DIV/0!</v>
      </c>
      <c r="AA124" s="416" t="e">
        <f>T124-W124+0.1*(F124+0.8*(G124+L124+M124))</f>
        <v>#DIV/0!</v>
      </c>
      <c r="AB124" s="417" t="e">
        <f t="shared" si="38"/>
        <v>#DIV/0!</v>
      </c>
      <c r="AC124" s="172" t="s">
        <v>71</v>
      </c>
      <c r="AD124" s="260"/>
      <c r="AE124" s="253"/>
      <c r="AF124" s="381" t="s">
        <v>71</v>
      </c>
      <c r="AG124" s="395" t="e">
        <f>(H123+H124+I123+I124)/(12*(D123+D124))*1000</f>
        <v>#DIV/0!</v>
      </c>
      <c r="AH124" s="175" t="s">
        <v>71</v>
      </c>
      <c r="AI124" s="176">
        <f t="shared" si="34"/>
        <v>0</v>
      </c>
      <c r="AJ124" s="173" t="s">
        <v>71</v>
      </c>
      <c r="AK124" s="174" t="s">
        <v>71</v>
      </c>
      <c r="AL124" s="184" t="s">
        <v>71</v>
      </c>
      <c r="AM124" s="215"/>
      <c r="AN124" s="173" t="s">
        <v>71</v>
      </c>
      <c r="AO124" s="173" t="s">
        <v>71</v>
      </c>
      <c r="AP124" s="174" t="s">
        <v>71</v>
      </c>
      <c r="AQ124" s="180" t="s">
        <v>71</v>
      </c>
      <c r="AR124" s="200">
        <f t="shared" si="47"/>
        <v>0</v>
      </c>
      <c r="AS124" s="58">
        <f t="shared" si="46"/>
        <v>0</v>
      </c>
      <c r="AT124" s="57"/>
      <c r="AU124" s="59" t="e">
        <f t="shared" si="48"/>
        <v>#DIV/0!</v>
      </c>
      <c r="AV124" s="121"/>
      <c r="AW124" s="127"/>
      <c r="AX124" s="66"/>
      <c r="AY124" s="232"/>
      <c r="AZ124" s="306"/>
      <c r="BA124" s="67"/>
    </row>
    <row r="125" spans="1:53" s="21" customFormat="1" x14ac:dyDescent="0.2">
      <c r="A125" s="280"/>
      <c r="B125" s="536"/>
      <c r="C125" s="286" t="s">
        <v>32</v>
      </c>
      <c r="D125" s="241"/>
      <c r="E125" s="344"/>
      <c r="F125" s="345"/>
      <c r="G125" s="345"/>
      <c r="H125" s="345"/>
      <c r="I125" s="345"/>
      <c r="J125" s="345"/>
      <c r="K125" s="345"/>
      <c r="L125" s="345"/>
      <c r="M125" s="345"/>
      <c r="N125" s="345"/>
      <c r="O125" s="345"/>
      <c r="P125" s="346">
        <f t="shared" si="31"/>
        <v>0</v>
      </c>
      <c r="Q125" s="197">
        <f>P125+P126</f>
        <v>0</v>
      </c>
      <c r="R125" s="400"/>
      <c r="S125" s="132">
        <f>Q125-R125</f>
        <v>0</v>
      </c>
      <c r="T125" s="82" t="e">
        <f t="shared" si="43"/>
        <v>#DIV/0!</v>
      </c>
      <c r="U125" s="137" t="e">
        <f t="shared" si="44"/>
        <v>#DIV/0!</v>
      </c>
      <c r="V125" s="137" t="e">
        <f t="shared" si="45"/>
        <v>#DIV/0!</v>
      </c>
      <c r="W125" s="145" t="e">
        <f t="shared" si="37"/>
        <v>#DIV/0!</v>
      </c>
      <c r="X125" s="298">
        <v>0.04</v>
      </c>
      <c r="Y125" s="91"/>
      <c r="Z125" s="412" t="e">
        <f t="shared" si="41"/>
        <v>#DIV/0!</v>
      </c>
      <c r="AA125" s="413" t="e">
        <f t="shared" si="39"/>
        <v>#DIV/0!</v>
      </c>
      <c r="AB125" s="414" t="e">
        <f t="shared" si="38"/>
        <v>#DIV/0!</v>
      </c>
      <c r="AC125" s="77" t="e">
        <f>(Y125*Z125+Y126*Z126)*0.012</f>
        <v>#DIV/0!</v>
      </c>
      <c r="AD125" s="259"/>
      <c r="AE125" s="452"/>
      <c r="AF125" s="380" t="e">
        <f>AD125+AD126+AE125-AC125</f>
        <v>#DIV/0!</v>
      </c>
      <c r="AG125" s="4" t="e">
        <f>AF125/(12*(Y125+Y126))*1000</f>
        <v>#DIV/0!</v>
      </c>
      <c r="AH125" s="5" t="e">
        <f>AG125/AG126</f>
        <v>#DIV/0!</v>
      </c>
      <c r="AI125" s="268">
        <f t="shared" si="34"/>
        <v>0</v>
      </c>
      <c r="AJ125" s="9" t="e">
        <f>AD125+AD126+AE125-(AI125*Z125+AI126*Z126)*0.012</f>
        <v>#DIV/0!</v>
      </c>
      <c r="AK125" s="4" t="e">
        <f>AJ125/(12*(AI125+AI126))*1000</f>
        <v>#DIV/0!</v>
      </c>
      <c r="AL125" s="183" t="e">
        <f>AK125/AG126</f>
        <v>#DIV/0!</v>
      </c>
      <c r="AM125" s="187"/>
      <c r="AN125" s="186" t="e">
        <f>(AM125+AM126)/(12*(AI125+AI126))*1000</f>
        <v>#DIV/0!</v>
      </c>
      <c r="AO125" s="4" t="e">
        <f>(H125+I125+H126+I126)/(12*(D125+D126))*1000+AK125+AN125</f>
        <v>#DIV/0!</v>
      </c>
      <c r="AP125" s="6" t="e">
        <f>(AK125+AN125)/((H125+I125+H126+I126)*1000)*(D125+D126)*12</f>
        <v>#DIV/0!</v>
      </c>
      <c r="AQ125" s="179" t="e">
        <f>AO125/((H125+I125+H126+I126)*1000)*(D125+D126)*12</f>
        <v>#DIV/0!</v>
      </c>
      <c r="AR125" s="199">
        <f t="shared" si="47"/>
        <v>0</v>
      </c>
      <c r="AS125" s="42">
        <f t="shared" si="46"/>
        <v>0</v>
      </c>
      <c r="AT125" s="41"/>
      <c r="AU125" s="43" t="e">
        <f t="shared" si="48"/>
        <v>#DIV/0!</v>
      </c>
      <c r="AV125" s="118"/>
      <c r="AW125" s="265"/>
      <c r="AX125" s="14" t="e">
        <f>(AR125+AR126+AE125-AV125-AV126)/((AW125+AW126)*12)</f>
        <v>#DIV/0!</v>
      </c>
      <c r="AY125" s="232"/>
      <c r="AZ125" s="307"/>
      <c r="BA125" s="38">
        <f>IF(AR125+AR126+AE125-AV125-AV126&lt;0,AR125+AR126+AE125-AV125-AV126,0)</f>
        <v>0</v>
      </c>
    </row>
    <row r="126" spans="1:53" s="21" customFormat="1" ht="13.5" thickBot="1" x14ac:dyDescent="0.25">
      <c r="A126" s="281"/>
      <c r="B126" s="536"/>
      <c r="C126" s="289" t="s">
        <v>33</v>
      </c>
      <c r="D126" s="336"/>
      <c r="E126" s="337"/>
      <c r="F126" s="338"/>
      <c r="G126" s="338"/>
      <c r="H126" s="338"/>
      <c r="I126" s="338"/>
      <c r="J126" s="338"/>
      <c r="K126" s="338"/>
      <c r="L126" s="338"/>
      <c r="M126" s="338"/>
      <c r="N126" s="338"/>
      <c r="O126" s="338"/>
      <c r="P126" s="347">
        <f t="shared" si="31"/>
        <v>0</v>
      </c>
      <c r="Q126" s="396" t="s">
        <v>71</v>
      </c>
      <c r="R126" s="397" t="s">
        <v>71</v>
      </c>
      <c r="S126" s="150" t="s">
        <v>71</v>
      </c>
      <c r="T126" s="79" t="e">
        <f t="shared" si="43"/>
        <v>#DIV/0!</v>
      </c>
      <c r="U126" s="138" t="e">
        <f t="shared" si="44"/>
        <v>#DIV/0!</v>
      </c>
      <c r="V126" s="138" t="e">
        <f t="shared" si="45"/>
        <v>#DIV/0!</v>
      </c>
      <c r="W126" s="144" t="e">
        <f t="shared" si="37"/>
        <v>#DIV/0!</v>
      </c>
      <c r="X126" s="299">
        <v>0.08</v>
      </c>
      <c r="Y126" s="92"/>
      <c r="Z126" s="415" t="e">
        <f t="shared" si="41"/>
        <v>#DIV/0!</v>
      </c>
      <c r="AA126" s="416" t="e">
        <f>T126-W126+0.1*(F126+0.8*(G126+L126+M126))</f>
        <v>#DIV/0!</v>
      </c>
      <c r="AB126" s="417" t="e">
        <f t="shared" si="38"/>
        <v>#DIV/0!</v>
      </c>
      <c r="AC126" s="172" t="s">
        <v>71</v>
      </c>
      <c r="AD126" s="260"/>
      <c r="AE126" s="253"/>
      <c r="AF126" s="381" t="s">
        <v>71</v>
      </c>
      <c r="AG126" s="395" t="e">
        <f>(H125+H126+I125+I126)/(12*(D125+D126))*1000</f>
        <v>#DIV/0!</v>
      </c>
      <c r="AH126" s="175" t="s">
        <v>71</v>
      </c>
      <c r="AI126" s="176">
        <f t="shared" si="34"/>
        <v>0</v>
      </c>
      <c r="AJ126" s="173" t="s">
        <v>71</v>
      </c>
      <c r="AK126" s="174" t="s">
        <v>71</v>
      </c>
      <c r="AL126" s="184" t="s">
        <v>71</v>
      </c>
      <c r="AM126" s="215"/>
      <c r="AN126" s="173" t="s">
        <v>71</v>
      </c>
      <c r="AO126" s="173" t="s">
        <v>71</v>
      </c>
      <c r="AP126" s="174" t="s">
        <v>71</v>
      </c>
      <c r="AQ126" s="180" t="s">
        <v>71</v>
      </c>
      <c r="AR126" s="200">
        <f t="shared" si="47"/>
        <v>0</v>
      </c>
      <c r="AS126" s="55">
        <f t="shared" si="46"/>
        <v>0</v>
      </c>
      <c r="AT126" s="54"/>
      <c r="AU126" s="56" t="e">
        <f t="shared" si="48"/>
        <v>#DIV/0!</v>
      </c>
      <c r="AV126" s="119"/>
      <c r="AW126" s="266"/>
      <c r="AX126" s="66"/>
      <c r="AY126" s="232"/>
      <c r="AZ126" s="310"/>
      <c r="BA126" s="67"/>
    </row>
    <row r="127" spans="1:53" s="21" customFormat="1" x14ac:dyDescent="0.2">
      <c r="A127" s="282"/>
      <c r="B127" s="534"/>
      <c r="C127" s="288" t="s">
        <v>32</v>
      </c>
      <c r="D127" s="348"/>
      <c r="E127" s="349"/>
      <c r="F127" s="350"/>
      <c r="G127" s="350"/>
      <c r="H127" s="350"/>
      <c r="I127" s="350"/>
      <c r="J127" s="350"/>
      <c r="K127" s="350"/>
      <c r="L127" s="350"/>
      <c r="M127" s="350"/>
      <c r="N127" s="350"/>
      <c r="O127" s="350"/>
      <c r="P127" s="351">
        <f t="shared" si="31"/>
        <v>0</v>
      </c>
      <c r="Q127" s="131">
        <f>P127+P128</f>
        <v>0</v>
      </c>
      <c r="R127" s="400"/>
      <c r="S127" s="132">
        <f>Q127-R127</f>
        <v>0</v>
      </c>
      <c r="T127" s="80" t="e">
        <f t="shared" si="43"/>
        <v>#DIV/0!</v>
      </c>
      <c r="U127" s="139" t="e">
        <f t="shared" si="44"/>
        <v>#DIV/0!</v>
      </c>
      <c r="V127" s="139" t="e">
        <f t="shared" si="45"/>
        <v>#DIV/0!</v>
      </c>
      <c r="W127" s="146" t="e">
        <f t="shared" si="37"/>
        <v>#DIV/0!</v>
      </c>
      <c r="X127" s="298">
        <v>0.04</v>
      </c>
      <c r="Y127" s="91"/>
      <c r="Z127" s="412" t="e">
        <f t="shared" si="41"/>
        <v>#DIV/0!</v>
      </c>
      <c r="AA127" s="413" t="e">
        <f t="shared" si="39"/>
        <v>#DIV/0!</v>
      </c>
      <c r="AB127" s="414" t="e">
        <f t="shared" si="38"/>
        <v>#DIV/0!</v>
      </c>
      <c r="AC127" s="77" t="e">
        <f>(Y127*Z127+Y128*Z128)*0.012</f>
        <v>#DIV/0!</v>
      </c>
      <c r="AD127" s="259"/>
      <c r="AE127" s="452"/>
      <c r="AF127" s="380" t="e">
        <f>AD127+AD128+AE127-AC127</f>
        <v>#DIV/0!</v>
      </c>
      <c r="AG127" s="4" t="e">
        <f>AF127/(12*(Y127+Y128))*1000</f>
        <v>#DIV/0!</v>
      </c>
      <c r="AH127" s="5" t="e">
        <f>AG127/AG128</f>
        <v>#DIV/0!</v>
      </c>
      <c r="AI127" s="268">
        <f t="shared" si="34"/>
        <v>0</v>
      </c>
      <c r="AJ127" s="9" t="e">
        <f>AD127+AD128+AE127-(AI127*Z127+AI128*Z128)*0.012</f>
        <v>#DIV/0!</v>
      </c>
      <c r="AK127" s="4" t="e">
        <f>AJ127/(12*(AI127+AI128))*1000</f>
        <v>#DIV/0!</v>
      </c>
      <c r="AL127" s="183" t="e">
        <f>AK127/AG128</f>
        <v>#DIV/0!</v>
      </c>
      <c r="AM127" s="187"/>
      <c r="AN127" s="186" t="e">
        <f>(AM127+AM128)/(12*(AI127+AI128))*1000</f>
        <v>#DIV/0!</v>
      </c>
      <c r="AO127" s="4" t="e">
        <f>(H127+I127+H128+I128)/(12*(D127+D128))*1000+AK127+AN127</f>
        <v>#DIV/0!</v>
      </c>
      <c r="AP127" s="6" t="e">
        <f>(AK127+AN127)/((H127+I127+H128+I128)*1000)*(D127+D128)*12</f>
        <v>#DIV/0!</v>
      </c>
      <c r="AQ127" s="179" t="e">
        <f>AO127/((H127+I127+H128+I128)*1000)*(D127+D128)*12</f>
        <v>#DIV/0!</v>
      </c>
      <c r="AR127" s="199">
        <f t="shared" si="47"/>
        <v>0</v>
      </c>
      <c r="AS127" s="45">
        <f t="shared" si="46"/>
        <v>0</v>
      </c>
      <c r="AT127" s="44"/>
      <c r="AU127" s="46" t="e">
        <f t="shared" si="48"/>
        <v>#DIV/0!</v>
      </c>
      <c r="AV127" s="449"/>
      <c r="AW127" s="450"/>
      <c r="AX127" s="14" t="e">
        <f>(AR127+AR128+AE127-AV127-AV128)/((AW127+AW128)*12)</f>
        <v>#DIV/0!</v>
      </c>
      <c r="AY127" s="232"/>
      <c r="AZ127" s="308"/>
      <c r="BA127" s="38">
        <f>IF(AR127+AR128+AE127-AV127-AV128&lt;0,AR127+AR128+AE127-AV127-AV128,0)</f>
        <v>0</v>
      </c>
    </row>
    <row r="128" spans="1:53" s="21" customFormat="1" ht="13.5" thickBot="1" x14ac:dyDescent="0.25">
      <c r="A128" s="283"/>
      <c r="B128" s="535"/>
      <c r="C128" s="287" t="s">
        <v>33</v>
      </c>
      <c r="D128" s="353"/>
      <c r="E128" s="354"/>
      <c r="F128" s="355"/>
      <c r="G128" s="355"/>
      <c r="H128" s="355"/>
      <c r="I128" s="355"/>
      <c r="J128" s="355"/>
      <c r="K128" s="355"/>
      <c r="L128" s="355"/>
      <c r="M128" s="355"/>
      <c r="N128" s="355"/>
      <c r="O128" s="355"/>
      <c r="P128" s="352">
        <f t="shared" si="31"/>
        <v>0</v>
      </c>
      <c r="Q128" s="396" t="s">
        <v>71</v>
      </c>
      <c r="R128" s="397" t="s">
        <v>71</v>
      </c>
      <c r="S128" s="150" t="s">
        <v>71</v>
      </c>
      <c r="T128" s="81" t="e">
        <f t="shared" si="43"/>
        <v>#DIV/0!</v>
      </c>
      <c r="U128" s="140" t="e">
        <f t="shared" si="44"/>
        <v>#DIV/0!</v>
      </c>
      <c r="V128" s="140" t="e">
        <f t="shared" si="45"/>
        <v>#DIV/0!</v>
      </c>
      <c r="W128" s="147" t="e">
        <f t="shared" si="37"/>
        <v>#DIV/0!</v>
      </c>
      <c r="X128" s="299">
        <v>0.08</v>
      </c>
      <c r="Y128" s="92"/>
      <c r="Z128" s="415" t="e">
        <f t="shared" si="41"/>
        <v>#DIV/0!</v>
      </c>
      <c r="AA128" s="416" t="e">
        <f>T128-W128+0.1*(F128+0.8*(G128+L128+M128))</f>
        <v>#DIV/0!</v>
      </c>
      <c r="AB128" s="417" t="e">
        <f t="shared" si="38"/>
        <v>#DIV/0!</v>
      </c>
      <c r="AC128" s="172" t="s">
        <v>71</v>
      </c>
      <c r="AD128" s="260"/>
      <c r="AE128" s="253"/>
      <c r="AF128" s="381" t="s">
        <v>71</v>
      </c>
      <c r="AG128" s="395" t="e">
        <f>(H127+H128+I127+I128)/(12*(D127+D128))*1000</f>
        <v>#DIV/0!</v>
      </c>
      <c r="AH128" s="175" t="s">
        <v>71</v>
      </c>
      <c r="AI128" s="176">
        <f t="shared" si="34"/>
        <v>0</v>
      </c>
      <c r="AJ128" s="173" t="s">
        <v>71</v>
      </c>
      <c r="AK128" s="174" t="s">
        <v>71</v>
      </c>
      <c r="AL128" s="184" t="s">
        <v>71</v>
      </c>
      <c r="AM128" s="215"/>
      <c r="AN128" s="173" t="s">
        <v>71</v>
      </c>
      <c r="AO128" s="173" t="s">
        <v>71</v>
      </c>
      <c r="AP128" s="174" t="s">
        <v>71</v>
      </c>
      <c r="AQ128" s="180" t="s">
        <v>71</v>
      </c>
      <c r="AR128" s="200">
        <f t="shared" si="47"/>
        <v>0</v>
      </c>
      <c r="AS128" s="58">
        <f t="shared" si="46"/>
        <v>0</v>
      </c>
      <c r="AT128" s="57"/>
      <c r="AU128" s="59" t="e">
        <f t="shared" si="48"/>
        <v>#DIV/0!</v>
      </c>
      <c r="AV128" s="121"/>
      <c r="AW128" s="127"/>
      <c r="AX128" s="66"/>
      <c r="AY128" s="232"/>
      <c r="AZ128" s="306"/>
      <c r="BA128" s="67"/>
    </row>
    <row r="129" spans="1:53" s="21" customFormat="1" x14ac:dyDescent="0.2">
      <c r="A129" s="282"/>
      <c r="B129" s="534"/>
      <c r="C129" s="288" t="s">
        <v>32</v>
      </c>
      <c r="D129" s="241"/>
      <c r="E129" s="344"/>
      <c r="F129" s="345"/>
      <c r="G129" s="345"/>
      <c r="H129" s="345"/>
      <c r="I129" s="345"/>
      <c r="J129" s="345"/>
      <c r="K129" s="345"/>
      <c r="L129" s="345"/>
      <c r="M129" s="345"/>
      <c r="N129" s="345"/>
      <c r="O129" s="345"/>
      <c r="P129" s="346">
        <f t="shared" si="31"/>
        <v>0</v>
      </c>
      <c r="Q129" s="197">
        <f>P129+P130</f>
        <v>0</v>
      </c>
      <c r="R129" s="400"/>
      <c r="S129" s="132">
        <f>Q129-R129</f>
        <v>0</v>
      </c>
      <c r="T129" s="82" t="e">
        <f t="shared" si="43"/>
        <v>#DIV/0!</v>
      </c>
      <c r="U129" s="137" t="e">
        <f t="shared" si="44"/>
        <v>#DIV/0!</v>
      </c>
      <c r="V129" s="137" t="e">
        <f t="shared" si="45"/>
        <v>#DIV/0!</v>
      </c>
      <c r="W129" s="145" t="e">
        <f t="shared" si="37"/>
        <v>#DIV/0!</v>
      </c>
      <c r="X129" s="298">
        <v>0.04</v>
      </c>
      <c r="Y129" s="91"/>
      <c r="Z129" s="412" t="e">
        <f t="shared" si="41"/>
        <v>#DIV/0!</v>
      </c>
      <c r="AA129" s="413" t="e">
        <f t="shared" si="39"/>
        <v>#DIV/0!</v>
      </c>
      <c r="AB129" s="414" t="e">
        <f t="shared" si="38"/>
        <v>#DIV/0!</v>
      </c>
      <c r="AC129" s="77" t="e">
        <f>(Y129*Z129+Y130*Z130)*0.012</f>
        <v>#DIV/0!</v>
      </c>
      <c r="AD129" s="259"/>
      <c r="AE129" s="252"/>
      <c r="AF129" s="380" t="e">
        <f>AD129+AD130+AE129-AC129</f>
        <v>#DIV/0!</v>
      </c>
      <c r="AG129" s="4" t="e">
        <f>AF129/(12*(Y129+Y130))*1000</f>
        <v>#DIV/0!</v>
      </c>
      <c r="AH129" s="5" t="e">
        <f>AG129/AG130</f>
        <v>#DIV/0!</v>
      </c>
      <c r="AI129" s="268">
        <f t="shared" si="34"/>
        <v>0</v>
      </c>
      <c r="AJ129" s="9" t="e">
        <f>AD129+AD130+AE129-(AI129*Z129+AI130*Z130)*0.012</f>
        <v>#DIV/0!</v>
      </c>
      <c r="AK129" s="4" t="e">
        <f>AJ129/(12*(AI129+AI130))*1000</f>
        <v>#DIV/0!</v>
      </c>
      <c r="AL129" s="183" t="e">
        <f>AK129/AG130</f>
        <v>#DIV/0!</v>
      </c>
      <c r="AM129" s="187"/>
      <c r="AN129" s="186" t="e">
        <f>(AM129+AM130)/(12*(AI129+AI130))*1000</f>
        <v>#DIV/0!</v>
      </c>
      <c r="AO129" s="4" t="e">
        <f>(H129+I129+H130+I130)/(12*(D129+D130))*1000+AK129+AN129</f>
        <v>#DIV/0!</v>
      </c>
      <c r="AP129" s="6" t="e">
        <f>(AK129+AN129)/((H129+I129+H130+I130)*1000)*(D129+D130)*12</f>
        <v>#DIV/0!</v>
      </c>
      <c r="AQ129" s="179" t="e">
        <f>AO129/((H129+I129+H130+I130)*1000)*(D129+D130)*12</f>
        <v>#DIV/0!</v>
      </c>
      <c r="AR129" s="199">
        <f t="shared" si="47"/>
        <v>0</v>
      </c>
      <c r="AS129" s="42">
        <f t="shared" si="46"/>
        <v>0</v>
      </c>
      <c r="AT129" s="41"/>
      <c r="AU129" s="43" t="e">
        <f t="shared" si="48"/>
        <v>#DIV/0!</v>
      </c>
      <c r="AV129" s="118"/>
      <c r="AW129" s="265"/>
      <c r="AX129" s="14" t="e">
        <f>(AR129+AR130+AE129-AV129-AV130)/((AW129+AW130)*12)</f>
        <v>#DIV/0!</v>
      </c>
      <c r="AY129" s="232"/>
      <c r="AZ129" s="307"/>
      <c r="BA129" s="38">
        <f>IF(AR129+AR130+AE129-AV129-AV130&lt;0,AR129+AR130+AE129-AV129-AV130,0)</f>
        <v>0</v>
      </c>
    </row>
    <row r="130" spans="1:53" s="21" customFormat="1" ht="13.5" thickBot="1" x14ac:dyDescent="0.25">
      <c r="A130" s="283"/>
      <c r="B130" s="535"/>
      <c r="C130" s="287" t="s">
        <v>33</v>
      </c>
      <c r="D130" s="336"/>
      <c r="E130" s="337"/>
      <c r="F130" s="338"/>
      <c r="G130" s="338"/>
      <c r="H130" s="338"/>
      <c r="I130" s="338"/>
      <c r="J130" s="338"/>
      <c r="K130" s="338"/>
      <c r="L130" s="338"/>
      <c r="M130" s="338"/>
      <c r="N130" s="338"/>
      <c r="O130" s="338"/>
      <c r="P130" s="347">
        <f t="shared" si="31"/>
        <v>0</v>
      </c>
      <c r="Q130" s="396" t="s">
        <v>71</v>
      </c>
      <c r="R130" s="397" t="s">
        <v>71</v>
      </c>
      <c r="S130" s="150" t="s">
        <v>71</v>
      </c>
      <c r="T130" s="79" t="e">
        <f t="shared" si="43"/>
        <v>#DIV/0!</v>
      </c>
      <c r="U130" s="138" t="e">
        <f t="shared" si="44"/>
        <v>#DIV/0!</v>
      </c>
      <c r="V130" s="138" t="e">
        <f t="shared" si="45"/>
        <v>#DIV/0!</v>
      </c>
      <c r="W130" s="144" t="e">
        <f t="shared" si="37"/>
        <v>#DIV/0!</v>
      </c>
      <c r="X130" s="299">
        <v>0.08</v>
      </c>
      <c r="Y130" s="92"/>
      <c r="Z130" s="415" t="e">
        <f t="shared" si="41"/>
        <v>#DIV/0!</v>
      </c>
      <c r="AA130" s="416" t="e">
        <f>T130-W130+0.1*(F130+0.8*(G130+L130+M130))</f>
        <v>#DIV/0!</v>
      </c>
      <c r="AB130" s="417" t="e">
        <f t="shared" si="38"/>
        <v>#DIV/0!</v>
      </c>
      <c r="AC130" s="172" t="s">
        <v>71</v>
      </c>
      <c r="AD130" s="260"/>
      <c r="AE130" s="253"/>
      <c r="AF130" s="381" t="s">
        <v>71</v>
      </c>
      <c r="AG130" s="395" t="e">
        <f>(H129+H130+I129+I130)/(12*(D129+D130))*1000</f>
        <v>#DIV/0!</v>
      </c>
      <c r="AH130" s="175" t="s">
        <v>71</v>
      </c>
      <c r="AI130" s="176">
        <f t="shared" si="34"/>
        <v>0</v>
      </c>
      <c r="AJ130" s="173" t="s">
        <v>71</v>
      </c>
      <c r="AK130" s="174" t="s">
        <v>71</v>
      </c>
      <c r="AL130" s="184" t="s">
        <v>71</v>
      </c>
      <c r="AM130" s="215"/>
      <c r="AN130" s="173" t="s">
        <v>71</v>
      </c>
      <c r="AO130" s="173" t="s">
        <v>71</v>
      </c>
      <c r="AP130" s="174" t="s">
        <v>71</v>
      </c>
      <c r="AQ130" s="180" t="s">
        <v>71</v>
      </c>
      <c r="AR130" s="200">
        <f t="shared" si="47"/>
        <v>0</v>
      </c>
      <c r="AS130" s="55">
        <f t="shared" si="46"/>
        <v>0</v>
      </c>
      <c r="AT130" s="54"/>
      <c r="AU130" s="56" t="e">
        <f t="shared" si="48"/>
        <v>#DIV/0!</v>
      </c>
      <c r="AV130" s="119"/>
      <c r="AW130" s="266"/>
      <c r="AX130" s="66"/>
      <c r="AY130" s="232"/>
      <c r="AZ130" s="306"/>
      <c r="BA130" s="67"/>
    </row>
    <row r="131" spans="1:53" s="21" customFormat="1" x14ac:dyDescent="0.2">
      <c r="A131" s="282"/>
      <c r="B131" s="534"/>
      <c r="C131" s="288" t="s">
        <v>32</v>
      </c>
      <c r="D131" s="348"/>
      <c r="E131" s="349"/>
      <c r="F131" s="350"/>
      <c r="G131" s="348"/>
      <c r="H131" s="348"/>
      <c r="I131" s="348"/>
      <c r="J131" s="348"/>
      <c r="K131" s="348"/>
      <c r="L131" s="348"/>
      <c r="M131" s="348"/>
      <c r="N131" s="348"/>
      <c r="O131" s="348"/>
      <c r="P131" s="351">
        <f t="shared" si="31"/>
        <v>0</v>
      </c>
      <c r="Q131" s="131">
        <f>P131+P132</f>
        <v>0</v>
      </c>
      <c r="R131" s="400"/>
      <c r="S131" s="132">
        <f>Q131-R131</f>
        <v>0</v>
      </c>
      <c r="T131" s="80" t="e">
        <f t="shared" si="43"/>
        <v>#DIV/0!</v>
      </c>
      <c r="U131" s="139" t="e">
        <f t="shared" si="44"/>
        <v>#DIV/0!</v>
      </c>
      <c r="V131" s="139" t="e">
        <f t="shared" si="45"/>
        <v>#DIV/0!</v>
      </c>
      <c r="W131" s="146" t="e">
        <f t="shared" si="37"/>
        <v>#DIV/0!</v>
      </c>
      <c r="X131" s="298">
        <v>0.04</v>
      </c>
      <c r="Y131" s="91"/>
      <c r="Z131" s="412" t="e">
        <f t="shared" si="41"/>
        <v>#DIV/0!</v>
      </c>
      <c r="AA131" s="413" t="e">
        <f t="shared" si="39"/>
        <v>#DIV/0!</v>
      </c>
      <c r="AB131" s="414" t="e">
        <f t="shared" si="38"/>
        <v>#DIV/0!</v>
      </c>
      <c r="AC131" s="77" t="e">
        <f>(Y131*Z131+Y132*Z132)*0.012</f>
        <v>#DIV/0!</v>
      </c>
      <c r="AD131" s="259"/>
      <c r="AE131" s="452"/>
      <c r="AF131" s="380" t="e">
        <f>AD131+AD132+AE131-AC131</f>
        <v>#DIV/0!</v>
      </c>
      <c r="AG131" s="4" t="e">
        <f>AF131/(12*(Y131+Y132))*1000</f>
        <v>#DIV/0!</v>
      </c>
      <c r="AH131" s="5" t="e">
        <f>AG131/AG132</f>
        <v>#DIV/0!</v>
      </c>
      <c r="AI131" s="268">
        <f t="shared" si="34"/>
        <v>0</v>
      </c>
      <c r="AJ131" s="9" t="e">
        <f>AD131+AD132+AE131-(AI131*Z131+AI132*Z132)*0.012</f>
        <v>#DIV/0!</v>
      </c>
      <c r="AK131" s="4" t="e">
        <f>AJ131/(12*(AI131+AI132))*1000</f>
        <v>#DIV/0!</v>
      </c>
      <c r="AL131" s="183" t="e">
        <f>AK131/AG132</f>
        <v>#DIV/0!</v>
      </c>
      <c r="AM131" s="187"/>
      <c r="AN131" s="186" t="e">
        <f>(AM131+AM132)/(12*(AI131+AI132))*1000</f>
        <v>#DIV/0!</v>
      </c>
      <c r="AO131" s="4" t="e">
        <f>(H131+I131+H132+I132)/(12*(D131+D132))*1000+AK131+AN131</f>
        <v>#DIV/0!</v>
      </c>
      <c r="AP131" s="6" t="e">
        <f>(AK131+AN131)/((H131+I131+H132+I132)*1000)*(D131+D132)*12</f>
        <v>#DIV/0!</v>
      </c>
      <c r="AQ131" s="179" t="e">
        <f>AO131/((H131+I131+H132+I132)*1000)*(D131+D132)*12</f>
        <v>#DIV/0!</v>
      </c>
      <c r="AR131" s="199">
        <f t="shared" si="47"/>
        <v>0</v>
      </c>
      <c r="AS131" s="45">
        <f t="shared" si="46"/>
        <v>0</v>
      </c>
      <c r="AT131" s="44"/>
      <c r="AU131" s="46" t="e">
        <f t="shared" si="48"/>
        <v>#DIV/0!</v>
      </c>
      <c r="AV131" s="120"/>
      <c r="AW131" s="126"/>
      <c r="AX131" s="14" t="e">
        <f>(AR131+AR132+AE131-AV131-AV132)/((AW131+AW132)*12)</f>
        <v>#DIV/0!</v>
      </c>
      <c r="AY131" s="232"/>
      <c r="AZ131" s="308"/>
      <c r="BA131" s="38">
        <f>IF(AR131+AR132+AE131-AV131-AV132&lt;0,AR131+AR132+AE131-AV131-AV132,0)</f>
        <v>0</v>
      </c>
    </row>
    <row r="132" spans="1:53" s="21" customFormat="1" ht="13.5" thickBot="1" x14ac:dyDescent="0.25">
      <c r="A132" s="283"/>
      <c r="B132" s="535"/>
      <c r="C132" s="287" t="s">
        <v>33</v>
      </c>
      <c r="D132" s="353"/>
      <c r="E132" s="354"/>
      <c r="F132" s="355"/>
      <c r="G132" s="353"/>
      <c r="H132" s="353"/>
      <c r="I132" s="353"/>
      <c r="J132" s="353"/>
      <c r="K132" s="353"/>
      <c r="L132" s="353"/>
      <c r="M132" s="353"/>
      <c r="N132" s="353"/>
      <c r="O132" s="353"/>
      <c r="P132" s="352">
        <f t="shared" si="31"/>
        <v>0</v>
      </c>
      <c r="Q132" s="396" t="s">
        <v>71</v>
      </c>
      <c r="R132" s="397" t="s">
        <v>71</v>
      </c>
      <c r="S132" s="150" t="s">
        <v>71</v>
      </c>
      <c r="T132" s="81" t="e">
        <f t="shared" si="43"/>
        <v>#DIV/0!</v>
      </c>
      <c r="U132" s="140" t="e">
        <f t="shared" si="44"/>
        <v>#DIV/0!</v>
      </c>
      <c r="V132" s="140" t="e">
        <f t="shared" si="45"/>
        <v>#DIV/0!</v>
      </c>
      <c r="W132" s="147" t="e">
        <f t="shared" si="37"/>
        <v>#DIV/0!</v>
      </c>
      <c r="X132" s="299">
        <v>0.08</v>
      </c>
      <c r="Y132" s="92"/>
      <c r="Z132" s="415" t="e">
        <f t="shared" si="41"/>
        <v>#DIV/0!</v>
      </c>
      <c r="AA132" s="416" t="e">
        <f>T132-W132+0.1*(F132+0.8*(G132+L132+M132))</f>
        <v>#DIV/0!</v>
      </c>
      <c r="AB132" s="417" t="e">
        <f t="shared" si="38"/>
        <v>#DIV/0!</v>
      </c>
      <c r="AC132" s="172" t="s">
        <v>71</v>
      </c>
      <c r="AD132" s="260"/>
      <c r="AE132" s="253"/>
      <c r="AF132" s="381" t="s">
        <v>71</v>
      </c>
      <c r="AG132" s="395" t="e">
        <f>(H131+H132+I131+I132)/(12*(D131+D132))*1000</f>
        <v>#DIV/0!</v>
      </c>
      <c r="AH132" s="175" t="s">
        <v>71</v>
      </c>
      <c r="AI132" s="176">
        <f t="shared" si="34"/>
        <v>0</v>
      </c>
      <c r="AJ132" s="173" t="s">
        <v>71</v>
      </c>
      <c r="AK132" s="174" t="s">
        <v>71</v>
      </c>
      <c r="AL132" s="184" t="s">
        <v>71</v>
      </c>
      <c r="AM132" s="215"/>
      <c r="AN132" s="173" t="s">
        <v>71</v>
      </c>
      <c r="AO132" s="173" t="s">
        <v>71</v>
      </c>
      <c r="AP132" s="174" t="s">
        <v>71</v>
      </c>
      <c r="AQ132" s="180" t="s">
        <v>71</v>
      </c>
      <c r="AR132" s="200">
        <f t="shared" si="47"/>
        <v>0</v>
      </c>
      <c r="AS132" s="58">
        <f t="shared" si="46"/>
        <v>0</v>
      </c>
      <c r="AT132" s="57"/>
      <c r="AU132" s="59" t="e">
        <f t="shared" si="48"/>
        <v>#DIV/0!</v>
      </c>
      <c r="AV132" s="121"/>
      <c r="AW132" s="127"/>
      <c r="AX132" s="66"/>
      <c r="AY132" s="232"/>
      <c r="AZ132" s="306"/>
      <c r="BA132" s="67"/>
    </row>
    <row r="133" spans="1:53" s="21" customFormat="1" x14ac:dyDescent="0.2">
      <c r="A133" s="282"/>
      <c r="B133" s="534"/>
      <c r="C133" s="288" t="s">
        <v>32</v>
      </c>
      <c r="D133" s="348"/>
      <c r="E133" s="349"/>
      <c r="F133" s="350"/>
      <c r="G133" s="350"/>
      <c r="H133" s="350"/>
      <c r="I133" s="350"/>
      <c r="J133" s="350"/>
      <c r="K133" s="350"/>
      <c r="L133" s="350"/>
      <c r="M133" s="350"/>
      <c r="N133" s="350"/>
      <c r="O133" s="350"/>
      <c r="P133" s="351">
        <f t="shared" ref="P133:P146" si="49">SUM(F133:O133)</f>
        <v>0</v>
      </c>
      <c r="Q133" s="131">
        <f>P133+P134</f>
        <v>0</v>
      </c>
      <c r="R133" s="400"/>
      <c r="S133" s="132">
        <f>Q133-R133</f>
        <v>0</v>
      </c>
      <c r="T133" s="80" t="e">
        <f t="shared" ref="T133:T146" si="50">P133/(12*D133)*1000</f>
        <v>#DIV/0!</v>
      </c>
      <c r="U133" s="139" t="e">
        <f t="shared" ref="U133:U146" si="51">H133/(12*D133)*1000</f>
        <v>#DIV/0!</v>
      </c>
      <c r="V133" s="139" t="e">
        <f t="shared" ref="V133:V146" si="52">I133/(12*D133)*1000</f>
        <v>#DIV/0!</v>
      </c>
      <c r="W133" s="146" t="e">
        <f t="shared" si="37"/>
        <v>#DIV/0!</v>
      </c>
      <c r="X133" s="298">
        <v>0.04</v>
      </c>
      <c r="Y133" s="91"/>
      <c r="Z133" s="412" t="e">
        <f t="shared" si="41"/>
        <v>#DIV/0!</v>
      </c>
      <c r="AA133" s="413" t="e">
        <f t="shared" si="39"/>
        <v>#DIV/0!</v>
      </c>
      <c r="AB133" s="414" t="e">
        <f t="shared" si="38"/>
        <v>#DIV/0!</v>
      </c>
      <c r="AC133" s="77" t="e">
        <f>(Y133*Z133+Y134*Z134)*0.012</f>
        <v>#DIV/0!</v>
      </c>
      <c r="AD133" s="259"/>
      <c r="AE133" s="252"/>
      <c r="AF133" s="380" t="e">
        <f>AD133+AD134+AE133-AC133</f>
        <v>#DIV/0!</v>
      </c>
      <c r="AG133" s="4" t="e">
        <f>AF133/(12*(Y133+Y134))*1000</f>
        <v>#DIV/0!</v>
      </c>
      <c r="AH133" s="5" t="e">
        <f>AG133/AG134</f>
        <v>#DIV/0!</v>
      </c>
      <c r="AI133" s="268">
        <f t="shared" ref="AI133:AI146" si="53">Y133</f>
        <v>0</v>
      </c>
      <c r="AJ133" s="9" t="e">
        <f>AD133+AD134+AE133-(AI133*Z133+AI134*Z134)*0.012</f>
        <v>#DIV/0!</v>
      </c>
      <c r="AK133" s="4" t="e">
        <f>AJ133/(12*(AI133+AI134))*1000</f>
        <v>#DIV/0!</v>
      </c>
      <c r="AL133" s="183" t="e">
        <f>AK133/AG134</f>
        <v>#DIV/0!</v>
      </c>
      <c r="AM133" s="187"/>
      <c r="AN133" s="186" t="e">
        <f>(AM133+AM134)/(12*(AI133+AI134))*1000</f>
        <v>#DIV/0!</v>
      </c>
      <c r="AO133" s="4" t="e">
        <f>(H133+I133+H134+I134)/(12*(D133+D134))*1000+AK133+AN133</f>
        <v>#DIV/0!</v>
      </c>
      <c r="AP133" s="6" t="e">
        <f>(AK133+AN133)/((H133+I133+H134+I134)*1000)*(D133+D134)*12</f>
        <v>#DIV/0!</v>
      </c>
      <c r="AQ133" s="179" t="e">
        <f>AO133/((H133+I133+H134+I134)*1000)*(D133+D134)*12</f>
        <v>#DIV/0!</v>
      </c>
      <c r="AR133" s="199">
        <f t="shared" si="47"/>
        <v>0</v>
      </c>
      <c r="AS133" s="45">
        <f t="shared" ref="AS133:AS146" si="54">H133+I133</f>
        <v>0</v>
      </c>
      <c r="AT133" s="44"/>
      <c r="AU133" s="46" t="e">
        <f t="shared" si="48"/>
        <v>#DIV/0!</v>
      </c>
      <c r="AV133" s="120"/>
      <c r="AW133" s="126"/>
      <c r="AX133" s="14" t="e">
        <f>(AR133+AR134+AE133-AV133-AV134)/((AW133+AW134)*12)</f>
        <v>#DIV/0!</v>
      </c>
      <c r="AY133" s="232"/>
      <c r="AZ133" s="307"/>
      <c r="BA133" s="38">
        <f>IF(AR133+AR134+AE133-AV133-AV134&lt;0,AR133+AR134+AE133-AV133-AV134,0)</f>
        <v>0</v>
      </c>
    </row>
    <row r="134" spans="1:53" s="21" customFormat="1" ht="13.5" thickBot="1" x14ac:dyDescent="0.25">
      <c r="A134" s="283"/>
      <c r="B134" s="535"/>
      <c r="C134" s="287" t="s">
        <v>33</v>
      </c>
      <c r="D134" s="353"/>
      <c r="E134" s="354"/>
      <c r="F134" s="355"/>
      <c r="G134" s="355"/>
      <c r="H134" s="355"/>
      <c r="I134" s="355"/>
      <c r="J134" s="355"/>
      <c r="K134" s="355"/>
      <c r="L134" s="355"/>
      <c r="M134" s="355"/>
      <c r="N134" s="355"/>
      <c r="O134" s="355"/>
      <c r="P134" s="352">
        <f t="shared" si="49"/>
        <v>0</v>
      </c>
      <c r="Q134" s="396" t="s">
        <v>71</v>
      </c>
      <c r="R134" s="397" t="s">
        <v>71</v>
      </c>
      <c r="S134" s="150" t="s">
        <v>71</v>
      </c>
      <c r="T134" s="81" t="e">
        <f t="shared" si="50"/>
        <v>#DIV/0!</v>
      </c>
      <c r="U134" s="140" t="e">
        <f t="shared" si="51"/>
        <v>#DIV/0!</v>
      </c>
      <c r="V134" s="140" t="e">
        <f t="shared" si="52"/>
        <v>#DIV/0!</v>
      </c>
      <c r="W134" s="147" t="e">
        <f t="shared" ref="W134:W146" si="55">U134+V134</f>
        <v>#DIV/0!</v>
      </c>
      <c r="X134" s="299">
        <v>0.08</v>
      </c>
      <c r="Y134" s="386"/>
      <c r="Z134" s="415" t="e">
        <f t="shared" si="41"/>
        <v>#DIV/0!</v>
      </c>
      <c r="AA134" s="416" t="e">
        <f>T134-W134+0.1*(F134+0.8*(G134+L134+M134))</f>
        <v>#DIV/0!</v>
      </c>
      <c r="AB134" s="417" t="e">
        <f t="shared" ref="AB134:AB146" si="56">Z134-AA134</f>
        <v>#DIV/0!</v>
      </c>
      <c r="AC134" s="172" t="s">
        <v>71</v>
      </c>
      <c r="AD134" s="260"/>
      <c r="AE134" s="253"/>
      <c r="AF134" s="381" t="s">
        <v>71</v>
      </c>
      <c r="AG134" s="395" t="e">
        <f>(H133+H134+I133+I134)/(12*(D133+D134))*1000</f>
        <v>#DIV/0!</v>
      </c>
      <c r="AH134" s="175" t="s">
        <v>71</v>
      </c>
      <c r="AI134" s="176">
        <f t="shared" si="53"/>
        <v>0</v>
      </c>
      <c r="AJ134" s="173" t="s">
        <v>71</v>
      </c>
      <c r="AK134" s="174" t="s">
        <v>71</v>
      </c>
      <c r="AL134" s="184" t="s">
        <v>71</v>
      </c>
      <c r="AM134" s="215"/>
      <c r="AN134" s="173" t="s">
        <v>71</v>
      </c>
      <c r="AO134" s="173" t="s">
        <v>71</v>
      </c>
      <c r="AP134" s="174" t="s">
        <v>71</v>
      </c>
      <c r="AQ134" s="180" t="s">
        <v>71</v>
      </c>
      <c r="AR134" s="200">
        <f t="shared" si="47"/>
        <v>0</v>
      </c>
      <c r="AS134" s="58">
        <f t="shared" si="54"/>
        <v>0</v>
      </c>
      <c r="AT134" s="57"/>
      <c r="AU134" s="59" t="e">
        <f t="shared" si="48"/>
        <v>#DIV/0!</v>
      </c>
      <c r="AV134" s="388"/>
      <c r="AW134" s="387"/>
      <c r="AX134" s="66"/>
      <c r="AY134" s="232"/>
      <c r="AZ134" s="306"/>
      <c r="BA134" s="67"/>
    </row>
    <row r="135" spans="1:53" s="21" customFormat="1" x14ac:dyDescent="0.2">
      <c r="A135" s="282"/>
      <c r="B135" s="534"/>
      <c r="C135" s="288" t="s">
        <v>32</v>
      </c>
      <c r="D135" s="348"/>
      <c r="E135" s="349"/>
      <c r="F135" s="350"/>
      <c r="G135" s="350"/>
      <c r="H135" s="350"/>
      <c r="I135" s="350"/>
      <c r="J135" s="350"/>
      <c r="K135" s="350"/>
      <c r="L135" s="350"/>
      <c r="M135" s="350"/>
      <c r="N135" s="350"/>
      <c r="O135" s="350"/>
      <c r="P135" s="351">
        <f t="shared" si="49"/>
        <v>0</v>
      </c>
      <c r="Q135" s="131">
        <f>P135+P136</f>
        <v>0</v>
      </c>
      <c r="R135" s="400"/>
      <c r="S135" s="132">
        <f>Q135-R135</f>
        <v>0</v>
      </c>
      <c r="T135" s="80" t="e">
        <f t="shared" si="50"/>
        <v>#DIV/0!</v>
      </c>
      <c r="U135" s="139" t="e">
        <f t="shared" si="51"/>
        <v>#DIV/0!</v>
      </c>
      <c r="V135" s="139" t="e">
        <f t="shared" si="52"/>
        <v>#DIV/0!</v>
      </c>
      <c r="W135" s="146" t="e">
        <f t="shared" si="55"/>
        <v>#DIV/0!</v>
      </c>
      <c r="X135" s="298">
        <v>0.04</v>
      </c>
      <c r="Y135" s="91"/>
      <c r="Z135" s="412" t="e">
        <f t="shared" si="41"/>
        <v>#DIV/0!</v>
      </c>
      <c r="AA135" s="413" t="e">
        <f t="shared" ref="AA135:AA145" si="57">T135-W135</f>
        <v>#DIV/0!</v>
      </c>
      <c r="AB135" s="414" t="e">
        <f t="shared" si="56"/>
        <v>#DIV/0!</v>
      </c>
      <c r="AC135" s="77" t="e">
        <f>(Y135*Z135+Y136*Z136)*0.012</f>
        <v>#DIV/0!</v>
      </c>
      <c r="AD135" s="259"/>
      <c r="AE135" s="252"/>
      <c r="AF135" s="380" t="e">
        <f>AD135+AD136+AE135-AC135</f>
        <v>#DIV/0!</v>
      </c>
      <c r="AG135" s="4" t="e">
        <f>AF135/(12*(Y135+Y136))*1000</f>
        <v>#DIV/0!</v>
      </c>
      <c r="AH135" s="5" t="e">
        <f>AG135/AG136</f>
        <v>#DIV/0!</v>
      </c>
      <c r="AI135" s="268">
        <f t="shared" si="53"/>
        <v>0</v>
      </c>
      <c r="AJ135" s="9" t="e">
        <f>AD135+AD136+AE135-(AI135*Z135+AI136*Z136)*0.012</f>
        <v>#DIV/0!</v>
      </c>
      <c r="AK135" s="4" t="e">
        <f>AJ135/(12*(AI135+AI136))*1000</f>
        <v>#DIV/0!</v>
      </c>
      <c r="AL135" s="183" t="e">
        <f>AK135/AG136</f>
        <v>#DIV/0!</v>
      </c>
      <c r="AM135" s="187"/>
      <c r="AN135" s="186" t="e">
        <f>(AM135+AM136)/(12*(AI135+AI136))*1000</f>
        <v>#DIV/0!</v>
      </c>
      <c r="AO135" s="4" t="e">
        <f>(H135+I135+H136+I136)/(12*(D135+D136))*1000+AK135+AN135</f>
        <v>#DIV/0!</v>
      </c>
      <c r="AP135" s="6" t="e">
        <f>(AK135+AN135)/((H135+I135+H136+I136)*1000)*(D135+D136)*12</f>
        <v>#DIV/0!</v>
      </c>
      <c r="AQ135" s="179" t="e">
        <f>AO135/((H135+I135+H136+I136)*1000)*(D135+D136)*12</f>
        <v>#DIV/0!</v>
      </c>
      <c r="AR135" s="199">
        <f t="shared" si="47"/>
        <v>0</v>
      </c>
      <c r="AS135" s="45">
        <f t="shared" si="54"/>
        <v>0</v>
      </c>
      <c r="AT135" s="44"/>
      <c r="AU135" s="46" t="e">
        <f t="shared" si="48"/>
        <v>#DIV/0!</v>
      </c>
      <c r="AV135" s="120"/>
      <c r="AW135" s="126"/>
      <c r="AX135" s="14" t="e">
        <f>(AR135+AR136+AE135-AV135-AV136)/((AW135+AW136)*12)</f>
        <v>#DIV/0!</v>
      </c>
      <c r="AY135" s="232"/>
      <c r="AZ135" s="308"/>
      <c r="BA135" s="38">
        <f>IF(AR135+AR136+AE135-AV135-AV136&lt;0,AR135+AR136+AE135-AV135-AV136,0)</f>
        <v>0</v>
      </c>
    </row>
    <row r="136" spans="1:53" s="21" customFormat="1" ht="13.5" thickBot="1" x14ac:dyDescent="0.25">
      <c r="A136" s="283"/>
      <c r="B136" s="535"/>
      <c r="C136" s="287" t="s">
        <v>33</v>
      </c>
      <c r="D136" s="353"/>
      <c r="E136" s="354"/>
      <c r="F136" s="355"/>
      <c r="G136" s="355"/>
      <c r="H136" s="355"/>
      <c r="I136" s="355"/>
      <c r="J136" s="355"/>
      <c r="K136" s="355"/>
      <c r="L136" s="355"/>
      <c r="M136" s="355"/>
      <c r="N136" s="355"/>
      <c r="O136" s="355"/>
      <c r="P136" s="352">
        <f t="shared" si="49"/>
        <v>0</v>
      </c>
      <c r="Q136" s="396" t="s">
        <v>71</v>
      </c>
      <c r="R136" s="397" t="s">
        <v>71</v>
      </c>
      <c r="S136" s="150" t="s">
        <v>71</v>
      </c>
      <c r="T136" s="81" t="e">
        <f t="shared" si="50"/>
        <v>#DIV/0!</v>
      </c>
      <c r="U136" s="140" t="e">
        <f t="shared" si="51"/>
        <v>#DIV/0!</v>
      </c>
      <c r="V136" s="140" t="e">
        <f t="shared" si="52"/>
        <v>#DIV/0!</v>
      </c>
      <c r="W136" s="147" t="e">
        <f t="shared" si="55"/>
        <v>#DIV/0!</v>
      </c>
      <c r="X136" s="299">
        <v>0.08</v>
      </c>
      <c r="Y136" s="92"/>
      <c r="Z136" s="415" t="e">
        <f t="shared" si="41"/>
        <v>#DIV/0!</v>
      </c>
      <c r="AA136" s="416" t="e">
        <f>T136-W136+0.1*(F136+0.8*(G136+L136+M136))</f>
        <v>#DIV/0!</v>
      </c>
      <c r="AB136" s="417" t="e">
        <f t="shared" si="56"/>
        <v>#DIV/0!</v>
      </c>
      <c r="AC136" s="172" t="s">
        <v>71</v>
      </c>
      <c r="AD136" s="260"/>
      <c r="AE136" s="253"/>
      <c r="AF136" s="381" t="s">
        <v>71</v>
      </c>
      <c r="AG136" s="395" t="e">
        <f>(H135+H136+I135+I136)/(12*(D135+D136))*1000</f>
        <v>#DIV/0!</v>
      </c>
      <c r="AH136" s="175" t="s">
        <v>71</v>
      </c>
      <c r="AI136" s="176">
        <f t="shared" si="53"/>
        <v>0</v>
      </c>
      <c r="AJ136" s="173" t="s">
        <v>71</v>
      </c>
      <c r="AK136" s="174" t="s">
        <v>71</v>
      </c>
      <c r="AL136" s="184" t="s">
        <v>71</v>
      </c>
      <c r="AM136" s="215"/>
      <c r="AN136" s="173" t="s">
        <v>71</v>
      </c>
      <c r="AO136" s="173" t="s">
        <v>71</v>
      </c>
      <c r="AP136" s="174" t="s">
        <v>71</v>
      </c>
      <c r="AQ136" s="180" t="s">
        <v>71</v>
      </c>
      <c r="AR136" s="200">
        <f t="shared" si="47"/>
        <v>0</v>
      </c>
      <c r="AS136" s="58">
        <f t="shared" si="54"/>
        <v>0</v>
      </c>
      <c r="AT136" s="57"/>
      <c r="AU136" s="59" t="e">
        <f t="shared" si="48"/>
        <v>#DIV/0!</v>
      </c>
      <c r="AV136" s="121"/>
      <c r="AW136" s="127"/>
      <c r="AX136" s="66"/>
      <c r="AY136" s="232"/>
      <c r="AZ136" s="306"/>
      <c r="BA136" s="67"/>
    </row>
    <row r="137" spans="1:53" s="21" customFormat="1" x14ac:dyDescent="0.2">
      <c r="A137" s="276"/>
      <c r="B137" s="534"/>
      <c r="C137" s="288" t="s">
        <v>32</v>
      </c>
      <c r="D137" s="348"/>
      <c r="E137" s="349"/>
      <c r="F137" s="350"/>
      <c r="G137" s="350"/>
      <c r="H137" s="350"/>
      <c r="I137" s="350"/>
      <c r="J137" s="350"/>
      <c r="K137" s="350"/>
      <c r="L137" s="350"/>
      <c r="M137" s="350"/>
      <c r="N137" s="350"/>
      <c r="O137" s="350"/>
      <c r="P137" s="351">
        <f t="shared" si="49"/>
        <v>0</v>
      </c>
      <c r="Q137" s="131">
        <f>P137+P138</f>
        <v>0</v>
      </c>
      <c r="R137" s="400"/>
      <c r="S137" s="132">
        <f>Q137-R137</f>
        <v>0</v>
      </c>
      <c r="T137" s="80" t="e">
        <f t="shared" si="50"/>
        <v>#DIV/0!</v>
      </c>
      <c r="U137" s="139" t="e">
        <f t="shared" si="51"/>
        <v>#DIV/0!</v>
      </c>
      <c r="V137" s="139" t="e">
        <f t="shared" si="52"/>
        <v>#DIV/0!</v>
      </c>
      <c r="W137" s="146" t="e">
        <f t="shared" si="55"/>
        <v>#DIV/0!</v>
      </c>
      <c r="X137" s="298">
        <v>0.04</v>
      </c>
      <c r="Y137" s="91"/>
      <c r="Z137" s="412" t="e">
        <f t="shared" si="41"/>
        <v>#DIV/0!</v>
      </c>
      <c r="AA137" s="413" t="e">
        <f t="shared" si="57"/>
        <v>#DIV/0!</v>
      </c>
      <c r="AB137" s="414" t="e">
        <f t="shared" si="56"/>
        <v>#DIV/0!</v>
      </c>
      <c r="AC137" s="77" t="e">
        <f>(Y137*Z137+Y138*Z138)*0.012</f>
        <v>#DIV/0!</v>
      </c>
      <c r="AD137" s="259"/>
      <c r="AE137" s="252"/>
      <c r="AF137" s="380" t="e">
        <f>AD137+AD138+AE137-AC137</f>
        <v>#DIV/0!</v>
      </c>
      <c r="AG137" s="4" t="e">
        <f>AF137/(12*(Y137+Y138))*1000</f>
        <v>#DIV/0!</v>
      </c>
      <c r="AH137" s="5" t="e">
        <f>AG137/AG138</f>
        <v>#DIV/0!</v>
      </c>
      <c r="AI137" s="268">
        <f t="shared" si="53"/>
        <v>0</v>
      </c>
      <c r="AJ137" s="9" t="e">
        <f>AD137+AD138+AE137-(AI137*Z137+AI138*Z138)*0.012</f>
        <v>#DIV/0!</v>
      </c>
      <c r="AK137" s="4" t="e">
        <f>AJ137/(12*(AI137+AI138))*1000</f>
        <v>#DIV/0!</v>
      </c>
      <c r="AL137" s="183" t="e">
        <f>AK137/AG138</f>
        <v>#DIV/0!</v>
      </c>
      <c r="AM137" s="187"/>
      <c r="AN137" s="186" t="e">
        <f>(AM137+AM138)/(12*(AI137+AI138))*1000</f>
        <v>#DIV/0!</v>
      </c>
      <c r="AO137" s="4" t="e">
        <f>(H137+I137+H138+I138)/(12*(D137+D138))*1000+AK137+AN137</f>
        <v>#DIV/0!</v>
      </c>
      <c r="AP137" s="6" t="e">
        <f>(AK137+AN137)/((H137+I137+H138+I138)*1000)*(D137+D138)*12</f>
        <v>#DIV/0!</v>
      </c>
      <c r="AQ137" s="179" t="e">
        <f>AO137/((H137+I137+H138+I138)*1000)*(D137+D138)*12</f>
        <v>#DIV/0!</v>
      </c>
      <c r="AR137" s="199">
        <f t="shared" si="47"/>
        <v>0</v>
      </c>
      <c r="AS137" s="45">
        <f t="shared" si="54"/>
        <v>0</v>
      </c>
      <c r="AT137" s="44"/>
      <c r="AU137" s="46" t="e">
        <f t="shared" si="48"/>
        <v>#DIV/0!</v>
      </c>
      <c r="AV137" s="120"/>
      <c r="AW137" s="126"/>
      <c r="AX137" s="14" t="e">
        <f>(AR137+AR138+AE137-AV137-AV138)/((AW137+AW138)*12)</f>
        <v>#DIV/0!</v>
      </c>
      <c r="AY137" s="232"/>
      <c r="AZ137" s="307"/>
      <c r="BA137" s="38">
        <f>IF(AR137+AR138+AE137-AV137-AV138&lt;0,AR137+AR138+AE137-AV137-AV138,0)</f>
        <v>0</v>
      </c>
    </row>
    <row r="138" spans="1:53" s="21" customFormat="1" ht="13.5" thickBot="1" x14ac:dyDescent="0.25">
      <c r="A138" s="277"/>
      <c r="B138" s="535"/>
      <c r="C138" s="287" t="s">
        <v>33</v>
      </c>
      <c r="D138" s="353"/>
      <c r="E138" s="354"/>
      <c r="F138" s="355"/>
      <c r="G138" s="355"/>
      <c r="H138" s="355"/>
      <c r="I138" s="355"/>
      <c r="J138" s="355"/>
      <c r="K138" s="355"/>
      <c r="L138" s="355"/>
      <c r="M138" s="355"/>
      <c r="N138" s="355"/>
      <c r="O138" s="355"/>
      <c r="P138" s="352">
        <f t="shared" si="49"/>
        <v>0</v>
      </c>
      <c r="Q138" s="396" t="s">
        <v>71</v>
      </c>
      <c r="R138" s="397" t="s">
        <v>71</v>
      </c>
      <c r="S138" s="150" t="s">
        <v>71</v>
      </c>
      <c r="T138" s="81" t="e">
        <f t="shared" si="50"/>
        <v>#DIV/0!</v>
      </c>
      <c r="U138" s="140" t="e">
        <f t="shared" si="51"/>
        <v>#DIV/0!</v>
      </c>
      <c r="V138" s="140" t="e">
        <f t="shared" si="52"/>
        <v>#DIV/0!</v>
      </c>
      <c r="W138" s="147" t="e">
        <f t="shared" si="55"/>
        <v>#DIV/0!</v>
      </c>
      <c r="X138" s="299">
        <v>0.08</v>
      </c>
      <c r="Y138" s="92"/>
      <c r="Z138" s="415" t="e">
        <f t="shared" si="41"/>
        <v>#DIV/0!</v>
      </c>
      <c r="AA138" s="416" t="e">
        <f>T138-W138+0.1*(F138+0.8*(G138+L138+M138))</f>
        <v>#DIV/0!</v>
      </c>
      <c r="AB138" s="417" t="e">
        <f t="shared" si="56"/>
        <v>#DIV/0!</v>
      </c>
      <c r="AC138" s="172" t="s">
        <v>71</v>
      </c>
      <c r="AD138" s="260"/>
      <c r="AE138" s="253"/>
      <c r="AF138" s="381" t="s">
        <v>71</v>
      </c>
      <c r="AG138" s="395" t="e">
        <f>(H137+H138+I137+I138)/(12*(D137+D138))*1000</f>
        <v>#DIV/0!</v>
      </c>
      <c r="AH138" s="175" t="s">
        <v>71</v>
      </c>
      <c r="AI138" s="176">
        <f t="shared" si="53"/>
        <v>0</v>
      </c>
      <c r="AJ138" s="173" t="s">
        <v>71</v>
      </c>
      <c r="AK138" s="174" t="s">
        <v>71</v>
      </c>
      <c r="AL138" s="184" t="s">
        <v>71</v>
      </c>
      <c r="AM138" s="215"/>
      <c r="AN138" s="173" t="s">
        <v>71</v>
      </c>
      <c r="AO138" s="173" t="s">
        <v>71</v>
      </c>
      <c r="AP138" s="174" t="s">
        <v>71</v>
      </c>
      <c r="AQ138" s="180" t="s">
        <v>71</v>
      </c>
      <c r="AR138" s="200">
        <f t="shared" si="47"/>
        <v>0</v>
      </c>
      <c r="AS138" s="58">
        <f t="shared" si="54"/>
        <v>0</v>
      </c>
      <c r="AT138" s="57"/>
      <c r="AU138" s="59" t="e">
        <f t="shared" si="48"/>
        <v>#DIV/0!</v>
      </c>
      <c r="AV138" s="121"/>
      <c r="AW138" s="127"/>
      <c r="AX138" s="66"/>
      <c r="AY138" s="232"/>
      <c r="AZ138" s="310"/>
      <c r="BA138" s="67"/>
    </row>
    <row r="139" spans="1:53" s="21" customFormat="1" x14ac:dyDescent="0.2">
      <c r="A139" s="280"/>
      <c r="B139" s="536"/>
      <c r="C139" s="286" t="s">
        <v>32</v>
      </c>
      <c r="D139" s="348"/>
      <c r="E139" s="349"/>
      <c r="F139" s="350"/>
      <c r="G139" s="350"/>
      <c r="H139" s="350"/>
      <c r="I139" s="350"/>
      <c r="J139" s="350"/>
      <c r="K139" s="350"/>
      <c r="L139" s="350"/>
      <c r="M139" s="350"/>
      <c r="N139" s="350"/>
      <c r="O139" s="350"/>
      <c r="P139" s="351">
        <f t="shared" si="49"/>
        <v>0</v>
      </c>
      <c r="Q139" s="131">
        <f>P139+P140</f>
        <v>0</v>
      </c>
      <c r="R139" s="400"/>
      <c r="S139" s="132">
        <f>Q139-R139</f>
        <v>0</v>
      </c>
      <c r="T139" s="80" t="e">
        <f t="shared" si="50"/>
        <v>#DIV/0!</v>
      </c>
      <c r="U139" s="139" t="e">
        <f t="shared" si="51"/>
        <v>#DIV/0!</v>
      </c>
      <c r="V139" s="139" t="e">
        <f t="shared" si="52"/>
        <v>#DIV/0!</v>
      </c>
      <c r="W139" s="146" t="e">
        <f t="shared" si="55"/>
        <v>#DIV/0!</v>
      </c>
      <c r="X139" s="298">
        <v>0.04</v>
      </c>
      <c r="Y139" s="91"/>
      <c r="Z139" s="412" t="e">
        <f t="shared" si="41"/>
        <v>#DIV/0!</v>
      </c>
      <c r="AA139" s="413" t="e">
        <f t="shared" si="57"/>
        <v>#DIV/0!</v>
      </c>
      <c r="AB139" s="414" t="e">
        <f t="shared" si="56"/>
        <v>#DIV/0!</v>
      </c>
      <c r="AC139" s="77" t="e">
        <f>(Y139*Z139+Y140*Z140)*0.012</f>
        <v>#DIV/0!</v>
      </c>
      <c r="AD139" s="259"/>
      <c r="AE139" s="252"/>
      <c r="AF139" s="380" t="e">
        <f>AD139+AD140+AE139-AC139</f>
        <v>#DIV/0!</v>
      </c>
      <c r="AG139" s="4" t="e">
        <f>AF139/(12*(Y139+Y140))*1000</f>
        <v>#DIV/0!</v>
      </c>
      <c r="AH139" s="5" t="e">
        <f>AG139/AG140</f>
        <v>#DIV/0!</v>
      </c>
      <c r="AI139" s="268">
        <f t="shared" si="53"/>
        <v>0</v>
      </c>
      <c r="AJ139" s="9" t="e">
        <f>AD139+AD140+AE139-(AI139*Z139+AI140*Z140)*0.012</f>
        <v>#DIV/0!</v>
      </c>
      <c r="AK139" s="4" t="e">
        <f>AJ139/(12*(AI139+AI140))*1000</f>
        <v>#DIV/0!</v>
      </c>
      <c r="AL139" s="183" t="e">
        <f>AK139/AG140</f>
        <v>#DIV/0!</v>
      </c>
      <c r="AM139" s="187"/>
      <c r="AN139" s="186" t="e">
        <f>(AM139+AM140)/(12*(AI139+AI140))*1000</f>
        <v>#DIV/0!</v>
      </c>
      <c r="AO139" s="4" t="e">
        <f>(H139+I139+H140+I140)/(12*(D139+D140))*1000+AK139+AN139</f>
        <v>#DIV/0!</v>
      </c>
      <c r="AP139" s="6" t="e">
        <f>(AK139+AN139)/((H139+I139+H140+I140)*1000)*(D139+D140)*12</f>
        <v>#DIV/0!</v>
      </c>
      <c r="AQ139" s="179" t="e">
        <f>AO139/((H139+I139+H140+I140)*1000)*(D139+D140)*12</f>
        <v>#DIV/0!</v>
      </c>
      <c r="AR139" s="199">
        <f t="shared" si="47"/>
        <v>0</v>
      </c>
      <c r="AS139" s="45">
        <f t="shared" si="54"/>
        <v>0</v>
      </c>
      <c r="AT139" s="44"/>
      <c r="AU139" s="46" t="e">
        <f t="shared" si="48"/>
        <v>#DIV/0!</v>
      </c>
      <c r="AV139" s="120"/>
      <c r="AW139" s="126"/>
      <c r="AX139" s="14" t="e">
        <f>(AR139+AR140+AE139-AV139-AV140)/((AW139+AW140)*12)</f>
        <v>#DIV/0!</v>
      </c>
      <c r="AY139" s="232"/>
      <c r="AZ139" s="308"/>
      <c r="BA139" s="38">
        <f>IF(AR139+AR140+AE139-AV139-AV140&lt;0,AR139+AR140+AE139-AV139-AV140,0)</f>
        <v>0</v>
      </c>
    </row>
    <row r="140" spans="1:53" s="21" customFormat="1" ht="13.5" thickBot="1" x14ac:dyDescent="0.25">
      <c r="A140" s="281"/>
      <c r="B140" s="536"/>
      <c r="C140" s="289" t="s">
        <v>33</v>
      </c>
      <c r="D140" s="353"/>
      <c r="E140" s="354"/>
      <c r="F140" s="355"/>
      <c r="G140" s="355"/>
      <c r="H140" s="355"/>
      <c r="I140" s="355"/>
      <c r="J140" s="355"/>
      <c r="K140" s="355"/>
      <c r="L140" s="355"/>
      <c r="M140" s="355"/>
      <c r="N140" s="355"/>
      <c r="O140" s="355"/>
      <c r="P140" s="352">
        <f t="shared" si="49"/>
        <v>0</v>
      </c>
      <c r="Q140" s="396" t="s">
        <v>71</v>
      </c>
      <c r="R140" s="397" t="s">
        <v>71</v>
      </c>
      <c r="S140" s="150" t="s">
        <v>71</v>
      </c>
      <c r="T140" s="81" t="e">
        <f t="shared" si="50"/>
        <v>#DIV/0!</v>
      </c>
      <c r="U140" s="140" t="e">
        <f t="shared" si="51"/>
        <v>#DIV/0!</v>
      </c>
      <c r="V140" s="140" t="e">
        <f t="shared" si="52"/>
        <v>#DIV/0!</v>
      </c>
      <c r="W140" s="147" t="e">
        <f t="shared" si="55"/>
        <v>#DIV/0!</v>
      </c>
      <c r="X140" s="299">
        <v>0.08</v>
      </c>
      <c r="Y140" s="92"/>
      <c r="Z140" s="415" t="e">
        <f t="shared" si="41"/>
        <v>#DIV/0!</v>
      </c>
      <c r="AA140" s="416" t="e">
        <f>T140-W140+0.1*(F140+0.8*(G140+L140+M140))</f>
        <v>#DIV/0!</v>
      </c>
      <c r="AB140" s="417" t="e">
        <f t="shared" si="56"/>
        <v>#DIV/0!</v>
      </c>
      <c r="AC140" s="172" t="s">
        <v>71</v>
      </c>
      <c r="AD140" s="260"/>
      <c r="AE140" s="253"/>
      <c r="AF140" s="381" t="s">
        <v>71</v>
      </c>
      <c r="AG140" s="395" t="e">
        <f>(H139+H140+I139+I140)/(12*(D139+D140))*1000</f>
        <v>#DIV/0!</v>
      </c>
      <c r="AH140" s="175" t="s">
        <v>71</v>
      </c>
      <c r="AI140" s="176">
        <f t="shared" si="53"/>
        <v>0</v>
      </c>
      <c r="AJ140" s="173" t="s">
        <v>71</v>
      </c>
      <c r="AK140" s="174" t="s">
        <v>71</v>
      </c>
      <c r="AL140" s="184" t="s">
        <v>71</v>
      </c>
      <c r="AM140" s="215"/>
      <c r="AN140" s="173" t="s">
        <v>71</v>
      </c>
      <c r="AO140" s="173" t="s">
        <v>71</v>
      </c>
      <c r="AP140" s="174" t="s">
        <v>71</v>
      </c>
      <c r="AQ140" s="180" t="s">
        <v>71</v>
      </c>
      <c r="AR140" s="200">
        <f t="shared" si="47"/>
        <v>0</v>
      </c>
      <c r="AS140" s="58">
        <f t="shared" si="54"/>
        <v>0</v>
      </c>
      <c r="AT140" s="57"/>
      <c r="AU140" s="59" t="e">
        <f t="shared" si="48"/>
        <v>#DIV/0!</v>
      </c>
      <c r="AV140" s="121"/>
      <c r="AW140" s="127"/>
      <c r="AX140" s="66"/>
      <c r="AY140" s="232"/>
      <c r="AZ140" s="310"/>
      <c r="BA140" s="67"/>
    </row>
    <row r="141" spans="1:53" s="21" customFormat="1" x14ac:dyDescent="0.2">
      <c r="A141" s="282"/>
      <c r="B141" s="534"/>
      <c r="C141" s="288" t="s">
        <v>32</v>
      </c>
      <c r="D141" s="348"/>
      <c r="E141" s="349"/>
      <c r="F141" s="350"/>
      <c r="G141" s="350"/>
      <c r="H141" s="350"/>
      <c r="I141" s="350"/>
      <c r="J141" s="350"/>
      <c r="K141" s="350"/>
      <c r="L141" s="350"/>
      <c r="M141" s="350"/>
      <c r="N141" s="350"/>
      <c r="O141" s="350"/>
      <c r="P141" s="351">
        <f t="shared" si="49"/>
        <v>0</v>
      </c>
      <c r="Q141" s="131">
        <f>P141+P142</f>
        <v>0</v>
      </c>
      <c r="R141" s="400"/>
      <c r="S141" s="132">
        <f>Q141-R141</f>
        <v>0</v>
      </c>
      <c r="T141" s="80" t="e">
        <f t="shared" si="50"/>
        <v>#DIV/0!</v>
      </c>
      <c r="U141" s="139" t="e">
        <f t="shared" si="51"/>
        <v>#DIV/0!</v>
      </c>
      <c r="V141" s="139" t="e">
        <f t="shared" si="52"/>
        <v>#DIV/0!</v>
      </c>
      <c r="W141" s="146" t="e">
        <f t="shared" si="55"/>
        <v>#DIV/0!</v>
      </c>
      <c r="X141" s="298">
        <v>0.04</v>
      </c>
      <c r="Y141" s="91"/>
      <c r="Z141" s="412" t="e">
        <f t="shared" si="41"/>
        <v>#DIV/0!</v>
      </c>
      <c r="AA141" s="413" t="e">
        <f t="shared" si="57"/>
        <v>#DIV/0!</v>
      </c>
      <c r="AB141" s="414" t="e">
        <f t="shared" si="56"/>
        <v>#DIV/0!</v>
      </c>
      <c r="AC141" s="77" t="e">
        <f>(Y141*Z141+Y142*Z142)*0.012</f>
        <v>#DIV/0!</v>
      </c>
      <c r="AD141" s="259"/>
      <c r="AE141" s="252"/>
      <c r="AF141" s="380" t="e">
        <f>AD141+AD142+AE141-AC141</f>
        <v>#DIV/0!</v>
      </c>
      <c r="AG141" s="4" t="e">
        <f>AF141/(12*(Y141+Y142))*1000</f>
        <v>#DIV/0!</v>
      </c>
      <c r="AH141" s="5" t="e">
        <f>AG141/AG142</f>
        <v>#DIV/0!</v>
      </c>
      <c r="AI141" s="268">
        <f t="shared" si="53"/>
        <v>0</v>
      </c>
      <c r="AJ141" s="9" t="e">
        <f>AD141+AD142+AE141-(AI141*Z141+AI142*Z142)*0.012</f>
        <v>#DIV/0!</v>
      </c>
      <c r="AK141" s="4" t="e">
        <f>AJ141/(12*(AI141+AI142))*1000</f>
        <v>#DIV/0!</v>
      </c>
      <c r="AL141" s="183" t="e">
        <f>AK141/AG142</f>
        <v>#DIV/0!</v>
      </c>
      <c r="AM141" s="187"/>
      <c r="AN141" s="186" t="e">
        <f>(AM141+AM142)/(12*(AI141+AI142))*1000</f>
        <v>#DIV/0!</v>
      </c>
      <c r="AO141" s="4" t="e">
        <f>(H141+I141+H142+I142)/(12*(D141+D142))*1000+AK141+AN141</f>
        <v>#DIV/0!</v>
      </c>
      <c r="AP141" s="6" t="e">
        <f>(AK141+AN141)/((H141+I141+H142+I142)*1000)*(D141+D142)*12</f>
        <v>#DIV/0!</v>
      </c>
      <c r="AQ141" s="179" t="e">
        <f>AO141/((H141+I141+H142+I142)*1000)*(D141+D142)*12</f>
        <v>#DIV/0!</v>
      </c>
      <c r="AR141" s="199">
        <f t="shared" si="47"/>
        <v>0</v>
      </c>
      <c r="AS141" s="42">
        <f t="shared" si="54"/>
        <v>0</v>
      </c>
      <c r="AT141" s="41"/>
      <c r="AU141" s="43" t="e">
        <f t="shared" si="48"/>
        <v>#DIV/0!</v>
      </c>
      <c r="AV141" s="118"/>
      <c r="AW141" s="265"/>
      <c r="AX141" s="14" t="e">
        <f>(AR141+AR142+AE141-AV141-AV142)/((AW141+AW142)*12)</f>
        <v>#DIV/0!</v>
      </c>
      <c r="AY141" s="232"/>
      <c r="AZ141" s="308"/>
      <c r="BA141" s="38">
        <f>IF(AR141+AR142+AE141-AV141-AV142&lt;0,AR141+AR142+AE141-AV141-AV142,0)</f>
        <v>0</v>
      </c>
    </row>
    <row r="142" spans="1:53" s="21" customFormat="1" ht="13.5" thickBot="1" x14ac:dyDescent="0.25">
      <c r="A142" s="283"/>
      <c r="B142" s="535"/>
      <c r="C142" s="287" t="s">
        <v>33</v>
      </c>
      <c r="D142" s="353"/>
      <c r="E142" s="354"/>
      <c r="F142" s="355"/>
      <c r="G142" s="355"/>
      <c r="H142" s="355"/>
      <c r="I142" s="355"/>
      <c r="J142" s="355"/>
      <c r="K142" s="355"/>
      <c r="L142" s="355"/>
      <c r="M142" s="355"/>
      <c r="N142" s="355"/>
      <c r="O142" s="355"/>
      <c r="P142" s="352">
        <f t="shared" si="49"/>
        <v>0</v>
      </c>
      <c r="Q142" s="396" t="s">
        <v>71</v>
      </c>
      <c r="R142" s="397" t="s">
        <v>71</v>
      </c>
      <c r="S142" s="150" t="s">
        <v>71</v>
      </c>
      <c r="T142" s="81" t="e">
        <f t="shared" si="50"/>
        <v>#DIV/0!</v>
      </c>
      <c r="U142" s="140" t="e">
        <f t="shared" si="51"/>
        <v>#DIV/0!</v>
      </c>
      <c r="V142" s="140" t="e">
        <f t="shared" si="52"/>
        <v>#DIV/0!</v>
      </c>
      <c r="W142" s="147" t="e">
        <f t="shared" si="55"/>
        <v>#DIV/0!</v>
      </c>
      <c r="X142" s="299">
        <v>0.08</v>
      </c>
      <c r="Y142" s="92"/>
      <c r="Z142" s="415" t="e">
        <f t="shared" ref="Z142:Z146" si="58">T142*(1+X142)</f>
        <v>#DIV/0!</v>
      </c>
      <c r="AA142" s="416" t="e">
        <f>T142-W142+0.1*(F142+0.8*(G142+L142+M142))</f>
        <v>#DIV/0!</v>
      </c>
      <c r="AB142" s="417" t="e">
        <f t="shared" si="56"/>
        <v>#DIV/0!</v>
      </c>
      <c r="AC142" s="172" t="s">
        <v>71</v>
      </c>
      <c r="AD142" s="260"/>
      <c r="AE142" s="253"/>
      <c r="AF142" s="381" t="s">
        <v>71</v>
      </c>
      <c r="AG142" s="395" t="e">
        <f>(H141+H142+I141+I142)/(12*(D141+D142))*1000</f>
        <v>#DIV/0!</v>
      </c>
      <c r="AH142" s="175" t="s">
        <v>71</v>
      </c>
      <c r="AI142" s="176">
        <f t="shared" si="53"/>
        <v>0</v>
      </c>
      <c r="AJ142" s="173" t="s">
        <v>71</v>
      </c>
      <c r="AK142" s="174" t="s">
        <v>71</v>
      </c>
      <c r="AL142" s="184" t="s">
        <v>71</v>
      </c>
      <c r="AM142" s="215"/>
      <c r="AN142" s="173" t="s">
        <v>71</v>
      </c>
      <c r="AO142" s="173" t="s">
        <v>71</v>
      </c>
      <c r="AP142" s="174" t="s">
        <v>71</v>
      </c>
      <c r="AQ142" s="180" t="s">
        <v>71</v>
      </c>
      <c r="AR142" s="200">
        <f t="shared" si="47"/>
        <v>0</v>
      </c>
      <c r="AS142" s="55">
        <f t="shared" si="54"/>
        <v>0</v>
      </c>
      <c r="AT142" s="54"/>
      <c r="AU142" s="56" t="e">
        <f t="shared" si="48"/>
        <v>#DIV/0!</v>
      </c>
      <c r="AV142" s="119"/>
      <c r="AW142" s="266"/>
      <c r="AX142" s="66"/>
      <c r="AY142" s="232"/>
      <c r="AZ142" s="306"/>
      <c r="BA142" s="67"/>
    </row>
    <row r="143" spans="1:53" s="21" customFormat="1" x14ac:dyDescent="0.2">
      <c r="A143" s="282"/>
      <c r="B143" s="534"/>
      <c r="C143" s="288" t="s">
        <v>32</v>
      </c>
      <c r="D143" s="241"/>
      <c r="E143" s="344"/>
      <c r="F143" s="345"/>
      <c r="G143" s="345"/>
      <c r="H143" s="345"/>
      <c r="I143" s="345"/>
      <c r="J143" s="345"/>
      <c r="K143" s="345"/>
      <c r="L143" s="345"/>
      <c r="M143" s="345"/>
      <c r="N143" s="345"/>
      <c r="O143" s="345"/>
      <c r="P143" s="346">
        <f t="shared" si="49"/>
        <v>0</v>
      </c>
      <c r="Q143" s="198">
        <f>P143+P144</f>
        <v>0</v>
      </c>
      <c r="R143" s="400"/>
      <c r="S143" s="143">
        <f>Q143-R143</f>
        <v>0</v>
      </c>
      <c r="T143" s="82" t="e">
        <f t="shared" si="50"/>
        <v>#DIV/0!</v>
      </c>
      <c r="U143" s="137" t="e">
        <f t="shared" si="51"/>
        <v>#DIV/0!</v>
      </c>
      <c r="V143" s="137" t="e">
        <f t="shared" si="52"/>
        <v>#DIV/0!</v>
      </c>
      <c r="W143" s="145" t="e">
        <f t="shared" si="55"/>
        <v>#DIV/0!</v>
      </c>
      <c r="X143" s="298">
        <v>0.04</v>
      </c>
      <c r="Y143" s="91"/>
      <c r="Z143" s="412" t="e">
        <f t="shared" si="58"/>
        <v>#DIV/0!</v>
      </c>
      <c r="AA143" s="413" t="e">
        <f t="shared" si="57"/>
        <v>#DIV/0!</v>
      </c>
      <c r="AB143" s="414" t="e">
        <f t="shared" si="56"/>
        <v>#DIV/0!</v>
      </c>
      <c r="AC143" s="77" t="e">
        <f>(Y143*Z143+Y144*Z144)*0.012</f>
        <v>#DIV/0!</v>
      </c>
      <c r="AD143" s="259"/>
      <c r="AE143" s="252"/>
      <c r="AF143" s="380" t="e">
        <f>AD143+AD144+AE143-AC143</f>
        <v>#DIV/0!</v>
      </c>
      <c r="AG143" s="4" t="e">
        <f>AF143/(12*(Y143+Y144))*1000</f>
        <v>#DIV/0!</v>
      </c>
      <c r="AH143" s="5" t="e">
        <f>AG143/AG144</f>
        <v>#DIV/0!</v>
      </c>
      <c r="AI143" s="268">
        <f t="shared" si="53"/>
        <v>0</v>
      </c>
      <c r="AJ143" s="9" t="e">
        <f>AD143+AD144+AE143-(AI143*Z143+AI144*Z144)*0.012</f>
        <v>#DIV/0!</v>
      </c>
      <c r="AK143" s="4" t="e">
        <f>AJ143/(12*(AI143+AI144))*1000</f>
        <v>#DIV/0!</v>
      </c>
      <c r="AL143" s="183" t="e">
        <f>AK143/AG144</f>
        <v>#DIV/0!</v>
      </c>
      <c r="AM143" s="187"/>
      <c r="AN143" s="186" t="e">
        <f>(AM143+AM144)/(12*(AI143+AI144))*1000</f>
        <v>#DIV/0!</v>
      </c>
      <c r="AO143" s="4" t="e">
        <f>(H143+I143+H144+I144)/(12*(D143+D144))*1000+AK143+AN143</f>
        <v>#DIV/0!</v>
      </c>
      <c r="AP143" s="6" t="e">
        <f>(AK143+AN143)/((H143+I143+H144+I144)*1000)*(D143+D144)*12</f>
        <v>#DIV/0!</v>
      </c>
      <c r="AQ143" s="179" t="e">
        <f>AO143/((H143+I143+H144+I144)*1000)*(D143+D144)*12</f>
        <v>#DIV/0!</v>
      </c>
      <c r="AR143" s="199">
        <f t="shared" si="47"/>
        <v>0</v>
      </c>
      <c r="AS143" s="45">
        <f t="shared" si="54"/>
        <v>0</v>
      </c>
      <c r="AT143" s="44"/>
      <c r="AU143" s="46" t="e">
        <f t="shared" si="48"/>
        <v>#DIV/0!</v>
      </c>
      <c r="AV143" s="120"/>
      <c r="AW143" s="126"/>
      <c r="AX143" s="14" t="e">
        <f>(AR143+AR144+AE143-AV143-AV144)/((AW143+AW144)*12)</f>
        <v>#DIV/0!</v>
      </c>
      <c r="AY143" s="232"/>
      <c r="AZ143" s="308"/>
      <c r="BA143" s="38">
        <f>IF(AR143+AR144+AE143-AV143-AV144&lt;0,AR143+AR144+AE143-AV143-AV144,0)</f>
        <v>0</v>
      </c>
    </row>
    <row r="144" spans="1:53" s="21" customFormat="1" ht="13.5" thickBot="1" x14ac:dyDescent="0.25">
      <c r="A144" s="283"/>
      <c r="B144" s="535"/>
      <c r="C144" s="287" t="s">
        <v>33</v>
      </c>
      <c r="D144" s="336"/>
      <c r="E144" s="337"/>
      <c r="F144" s="338"/>
      <c r="G144" s="338"/>
      <c r="H144" s="338"/>
      <c r="I144" s="338"/>
      <c r="J144" s="338"/>
      <c r="K144" s="338"/>
      <c r="L144" s="338"/>
      <c r="M144" s="338"/>
      <c r="N144" s="338"/>
      <c r="O144" s="338"/>
      <c r="P144" s="347">
        <f t="shared" si="49"/>
        <v>0</v>
      </c>
      <c r="Q144" s="396" t="s">
        <v>71</v>
      </c>
      <c r="R144" s="397" t="s">
        <v>71</v>
      </c>
      <c r="S144" s="150" t="s">
        <v>71</v>
      </c>
      <c r="T144" s="79" t="e">
        <f t="shared" si="50"/>
        <v>#DIV/0!</v>
      </c>
      <c r="U144" s="138" t="e">
        <f t="shared" si="51"/>
        <v>#DIV/0!</v>
      </c>
      <c r="V144" s="138" t="e">
        <f t="shared" si="52"/>
        <v>#DIV/0!</v>
      </c>
      <c r="W144" s="144" t="e">
        <f t="shared" si="55"/>
        <v>#DIV/0!</v>
      </c>
      <c r="X144" s="299">
        <v>0.08</v>
      </c>
      <c r="Y144" s="92"/>
      <c r="Z144" s="415" t="e">
        <f t="shared" si="58"/>
        <v>#DIV/0!</v>
      </c>
      <c r="AA144" s="416" t="e">
        <f>T144-W144+0.1*(F144+0.8*(G144+L144+M144))</f>
        <v>#DIV/0!</v>
      </c>
      <c r="AB144" s="417" t="e">
        <f t="shared" si="56"/>
        <v>#DIV/0!</v>
      </c>
      <c r="AC144" s="172" t="s">
        <v>71</v>
      </c>
      <c r="AD144" s="260"/>
      <c r="AE144" s="253"/>
      <c r="AF144" s="381" t="s">
        <v>71</v>
      </c>
      <c r="AG144" s="395" t="e">
        <f>(H143+H144+I143+I144)/(12*(D143+D144))*1000</f>
        <v>#DIV/0!</v>
      </c>
      <c r="AH144" s="175" t="s">
        <v>71</v>
      </c>
      <c r="AI144" s="176">
        <f t="shared" si="53"/>
        <v>0</v>
      </c>
      <c r="AJ144" s="173" t="s">
        <v>71</v>
      </c>
      <c r="AK144" s="174" t="s">
        <v>71</v>
      </c>
      <c r="AL144" s="184" t="s">
        <v>71</v>
      </c>
      <c r="AM144" s="215"/>
      <c r="AN144" s="173" t="s">
        <v>71</v>
      </c>
      <c r="AO144" s="173" t="s">
        <v>71</v>
      </c>
      <c r="AP144" s="174" t="s">
        <v>71</v>
      </c>
      <c r="AQ144" s="180" t="s">
        <v>71</v>
      </c>
      <c r="AR144" s="200">
        <f t="shared" si="47"/>
        <v>0</v>
      </c>
      <c r="AS144" s="55">
        <f t="shared" si="54"/>
        <v>0</v>
      </c>
      <c r="AT144" s="54"/>
      <c r="AU144" s="56" t="e">
        <f t="shared" si="48"/>
        <v>#DIV/0!</v>
      </c>
      <c r="AV144" s="119"/>
      <c r="AW144" s="266"/>
      <c r="AX144" s="66"/>
      <c r="AY144" s="232"/>
      <c r="AZ144" s="306"/>
      <c r="BA144" s="67"/>
    </row>
    <row r="145" spans="1:58" s="21" customFormat="1" x14ac:dyDescent="0.2">
      <c r="A145" s="282"/>
      <c r="B145" s="532"/>
      <c r="C145" s="288" t="s">
        <v>32</v>
      </c>
      <c r="D145" s="348"/>
      <c r="E145" s="349"/>
      <c r="F145" s="350"/>
      <c r="G145" s="350"/>
      <c r="H145" s="350"/>
      <c r="I145" s="350"/>
      <c r="J145" s="350"/>
      <c r="K145" s="350"/>
      <c r="L145" s="350"/>
      <c r="M145" s="350"/>
      <c r="N145" s="350"/>
      <c r="O145" s="350"/>
      <c r="P145" s="351">
        <f t="shared" si="49"/>
        <v>0</v>
      </c>
      <c r="Q145" s="131">
        <f>P145+P146</f>
        <v>0</v>
      </c>
      <c r="R145" s="406"/>
      <c r="S145" s="132">
        <f>Q145-R145</f>
        <v>0</v>
      </c>
      <c r="T145" s="80" t="e">
        <f t="shared" si="50"/>
        <v>#DIV/0!</v>
      </c>
      <c r="U145" s="139" t="e">
        <f t="shared" si="51"/>
        <v>#DIV/0!</v>
      </c>
      <c r="V145" s="139" t="e">
        <f t="shared" si="52"/>
        <v>#DIV/0!</v>
      </c>
      <c r="W145" s="146" t="e">
        <f t="shared" si="55"/>
        <v>#DIV/0!</v>
      </c>
      <c r="X145" s="298">
        <v>0.04</v>
      </c>
      <c r="Y145" s="91"/>
      <c r="Z145" s="412" t="e">
        <f t="shared" si="58"/>
        <v>#DIV/0!</v>
      </c>
      <c r="AA145" s="413" t="e">
        <f t="shared" si="57"/>
        <v>#DIV/0!</v>
      </c>
      <c r="AB145" s="414" t="e">
        <f t="shared" si="56"/>
        <v>#DIV/0!</v>
      </c>
      <c r="AC145" s="77" t="e">
        <f>(Y145*Z145+Y146*Z146)*0.012</f>
        <v>#DIV/0!</v>
      </c>
      <c r="AD145" s="259"/>
      <c r="AE145" s="252"/>
      <c r="AF145" s="380" t="e">
        <f>AD145+AD146+AE145-AC145</f>
        <v>#DIV/0!</v>
      </c>
      <c r="AG145" s="4" t="e">
        <f>AF145/(12*(Y145+Y146))*1000</f>
        <v>#DIV/0!</v>
      </c>
      <c r="AH145" s="5" t="e">
        <f>AG145/AG146</f>
        <v>#DIV/0!</v>
      </c>
      <c r="AI145" s="268">
        <f t="shared" si="53"/>
        <v>0</v>
      </c>
      <c r="AJ145" s="9" t="e">
        <f>AD145+AD146+AE145-(AI145*Z145+AI146*Z146)*0.012</f>
        <v>#DIV/0!</v>
      </c>
      <c r="AK145" s="4" t="e">
        <f>AJ145/(12*(AI145+AI146))*1000</f>
        <v>#DIV/0!</v>
      </c>
      <c r="AL145" s="183" t="e">
        <f>AK145/AG146</f>
        <v>#DIV/0!</v>
      </c>
      <c r="AM145" s="187"/>
      <c r="AN145" s="186" t="e">
        <f>(AM145+AM146)/(12*(AI145+AI146))*1000</f>
        <v>#DIV/0!</v>
      </c>
      <c r="AO145" s="4" t="e">
        <f>(H145+I145+H146+I146)/(12*(D145+D146))*1000+AK145+AN145</f>
        <v>#DIV/0!</v>
      </c>
      <c r="AP145" s="6" t="e">
        <f>(AK145+AN145)/((H145+I145+H146+I146)*1000)*(D145+D146)*12</f>
        <v>#DIV/0!</v>
      </c>
      <c r="AQ145" s="179" t="e">
        <f>AO145/((H145+I145+H146+I146)*1000)*(D145+D146)*12</f>
        <v>#DIV/0!</v>
      </c>
      <c r="AR145" s="199">
        <f t="shared" si="47"/>
        <v>0</v>
      </c>
      <c r="AS145" s="45">
        <f t="shared" si="54"/>
        <v>0</v>
      </c>
      <c r="AT145" s="44"/>
      <c r="AU145" s="46" t="e">
        <f t="shared" si="48"/>
        <v>#DIV/0!</v>
      </c>
      <c r="AV145" s="120"/>
      <c r="AW145" s="126"/>
      <c r="AX145" s="14" t="e">
        <f>(AR145+AR146+AE145-AV145-AV146)/((AW145+AW146)*12)</f>
        <v>#DIV/0!</v>
      </c>
      <c r="AY145" s="232"/>
      <c r="AZ145" s="308"/>
      <c r="BA145" s="38">
        <f>IF(AR145+AR146+AE145-AV145-AV146&lt;0,AR145+AR146+AE145-AV145-AV146,0)</f>
        <v>0</v>
      </c>
    </row>
    <row r="146" spans="1:58" s="21" customFormat="1" ht="13.5" thickBot="1" x14ac:dyDescent="0.25">
      <c r="A146" s="283"/>
      <c r="B146" s="533"/>
      <c r="C146" s="287" t="s">
        <v>33</v>
      </c>
      <c r="D146" s="353"/>
      <c r="E146" s="354"/>
      <c r="F146" s="355"/>
      <c r="G146" s="355"/>
      <c r="H146" s="355"/>
      <c r="I146" s="355"/>
      <c r="J146" s="355"/>
      <c r="K146" s="355"/>
      <c r="L146" s="355"/>
      <c r="M146" s="355"/>
      <c r="N146" s="355"/>
      <c r="O146" s="355"/>
      <c r="P146" s="352">
        <f t="shared" si="49"/>
        <v>0</v>
      </c>
      <c r="Q146" s="396" t="s">
        <v>71</v>
      </c>
      <c r="R146" s="397" t="s">
        <v>71</v>
      </c>
      <c r="S146" s="150" t="s">
        <v>71</v>
      </c>
      <c r="T146" s="81" t="e">
        <f t="shared" si="50"/>
        <v>#DIV/0!</v>
      </c>
      <c r="U146" s="140" t="e">
        <f t="shared" si="51"/>
        <v>#DIV/0!</v>
      </c>
      <c r="V146" s="140" t="e">
        <f t="shared" si="52"/>
        <v>#DIV/0!</v>
      </c>
      <c r="W146" s="147" t="e">
        <f t="shared" si="55"/>
        <v>#DIV/0!</v>
      </c>
      <c r="X146" s="299">
        <v>0.08</v>
      </c>
      <c r="Y146" s="92"/>
      <c r="Z146" s="415" t="e">
        <f t="shared" si="58"/>
        <v>#DIV/0!</v>
      </c>
      <c r="AA146" s="416" t="e">
        <f>T146-W146+0.1*(F146+0.8*(G146+L146+M146))</f>
        <v>#DIV/0!</v>
      </c>
      <c r="AB146" s="417" t="e">
        <f t="shared" si="56"/>
        <v>#DIV/0!</v>
      </c>
      <c r="AC146" s="172" t="s">
        <v>71</v>
      </c>
      <c r="AD146" s="260"/>
      <c r="AE146" s="253"/>
      <c r="AF146" s="381" t="s">
        <v>71</v>
      </c>
      <c r="AG146" s="395" t="e">
        <f>(H145+H146+I145+I146)/(12*(D145+D146))*1000</f>
        <v>#DIV/0!</v>
      </c>
      <c r="AH146" s="175" t="s">
        <v>71</v>
      </c>
      <c r="AI146" s="176">
        <f t="shared" si="53"/>
        <v>0</v>
      </c>
      <c r="AJ146" s="173" t="s">
        <v>71</v>
      </c>
      <c r="AK146" s="174" t="s">
        <v>71</v>
      </c>
      <c r="AL146" s="184" t="s">
        <v>71</v>
      </c>
      <c r="AM146" s="215"/>
      <c r="AN146" s="173" t="s">
        <v>71</v>
      </c>
      <c r="AO146" s="173" t="s">
        <v>71</v>
      </c>
      <c r="AP146" s="174" t="s">
        <v>71</v>
      </c>
      <c r="AQ146" s="180" t="s">
        <v>71</v>
      </c>
      <c r="AR146" s="200">
        <f t="shared" si="47"/>
        <v>0</v>
      </c>
      <c r="AS146" s="58">
        <f t="shared" si="54"/>
        <v>0</v>
      </c>
      <c r="AT146" s="57"/>
      <c r="AU146" s="59" t="e">
        <f t="shared" si="48"/>
        <v>#DIV/0!</v>
      </c>
      <c r="AV146" s="121"/>
      <c r="AW146" s="127"/>
      <c r="AX146" s="66"/>
      <c r="AY146" s="232"/>
      <c r="AZ146" s="306"/>
      <c r="BA146" s="67"/>
    </row>
    <row r="147" spans="1:58" s="21" customFormat="1" ht="17.25" customHeight="1" x14ac:dyDescent="0.2">
      <c r="A147" s="37"/>
      <c r="B147" s="246" t="s">
        <v>90</v>
      </c>
      <c r="C147" s="454"/>
      <c r="D147" s="356">
        <f t="shared" ref="D147:S147" si="59">SUM(D5:D146)</f>
        <v>0</v>
      </c>
      <c r="E147" s="356">
        <f t="shared" si="59"/>
        <v>0</v>
      </c>
      <c r="F147" s="356">
        <f t="shared" si="59"/>
        <v>0</v>
      </c>
      <c r="G147" s="356">
        <f t="shared" si="59"/>
        <v>0</v>
      </c>
      <c r="H147" s="356">
        <f t="shared" si="59"/>
        <v>0</v>
      </c>
      <c r="I147" s="356">
        <f t="shared" si="59"/>
        <v>0</v>
      </c>
      <c r="J147" s="356">
        <f t="shared" si="59"/>
        <v>0</v>
      </c>
      <c r="K147" s="356">
        <f t="shared" si="59"/>
        <v>0</v>
      </c>
      <c r="L147" s="356">
        <f t="shared" si="59"/>
        <v>0</v>
      </c>
      <c r="M147" s="356">
        <f t="shared" si="59"/>
        <v>0</v>
      </c>
      <c r="N147" s="356">
        <f t="shared" si="59"/>
        <v>0</v>
      </c>
      <c r="O147" s="356">
        <f t="shared" si="59"/>
        <v>0</v>
      </c>
      <c r="P147" s="356">
        <f t="shared" si="59"/>
        <v>0</v>
      </c>
      <c r="Q147" s="357">
        <f t="shared" si="59"/>
        <v>0</v>
      </c>
      <c r="R147" s="358">
        <f t="shared" si="59"/>
        <v>0</v>
      </c>
      <c r="S147" s="358">
        <f t="shared" si="59"/>
        <v>0</v>
      </c>
      <c r="T147" s="360"/>
      <c r="U147" s="360"/>
      <c r="V147" s="360"/>
      <c r="W147" s="161"/>
      <c r="X147" s="228"/>
      <c r="Y147" s="356">
        <f>SUM(Y5:Y146)</f>
        <v>0</v>
      </c>
      <c r="Z147" s="360"/>
      <c r="AA147" s="360"/>
      <c r="AB147" s="360"/>
      <c r="AC147" s="255" t="e">
        <f>SUM(AC5:AC146)</f>
        <v>#DIV/0!</v>
      </c>
      <c r="AD147" s="255">
        <f>SUM(AD5:AD146)</f>
        <v>0</v>
      </c>
      <c r="AE147" s="255">
        <f>SUM(AE5:AE146)</f>
        <v>0</v>
      </c>
      <c r="AF147" s="384"/>
      <c r="AG147" s="360"/>
      <c r="AH147" s="360"/>
      <c r="AI147" s="362">
        <f>SUM(AI5:AI146)</f>
        <v>0</v>
      </c>
      <c r="AJ147" s="360"/>
      <c r="AK147" s="360"/>
      <c r="AL147" s="360"/>
      <c r="AM147" s="362">
        <f>SUM(AM5:AM146)</f>
        <v>0</v>
      </c>
      <c r="AN147" s="360"/>
      <c r="AO147" s="360"/>
      <c r="AP147" s="360"/>
      <c r="AQ147" s="360"/>
      <c r="AR147" s="361">
        <f>SUM(AR5:AR146)</f>
        <v>0</v>
      </c>
      <c r="AS147" s="361">
        <f>SUM(AS5:AS146)</f>
        <v>0</v>
      </c>
      <c r="AT147" s="363"/>
      <c r="AU147" s="360"/>
      <c r="AV147" s="361">
        <f>SUM(AV5:AV146)</f>
        <v>0</v>
      </c>
      <c r="AW147" s="361">
        <f>SUM(AW5:AW146)</f>
        <v>0</v>
      </c>
      <c r="AX147" s="360"/>
      <c r="AY147" s="364"/>
      <c r="AZ147" s="357">
        <f t="shared" ref="AZ147" si="60">SUM(AZ5:AZ146)</f>
        <v>0</v>
      </c>
      <c r="BA147" s="365">
        <f>SUM(BA5:BA146)</f>
        <v>0</v>
      </c>
      <c r="BC147" s="360"/>
      <c r="BD147" s="360"/>
      <c r="BE147" s="360"/>
      <c r="BF147" s="360"/>
    </row>
    <row r="148" spans="1:58" s="21" customFormat="1" ht="13.5" thickBot="1" x14ac:dyDescent="0.25">
      <c r="A148" s="37"/>
      <c r="B148" s="247"/>
      <c r="C148" s="454"/>
      <c r="D148" s="356"/>
      <c r="E148" s="356"/>
      <c r="F148" s="356"/>
      <c r="G148" s="356"/>
      <c r="H148" s="356"/>
      <c r="I148" s="356"/>
      <c r="J148" s="356"/>
      <c r="K148" s="356"/>
      <c r="L148" s="356"/>
      <c r="M148" s="356"/>
      <c r="N148" s="356"/>
      <c r="O148" s="356"/>
      <c r="P148" s="356"/>
      <c r="Q148" s="359"/>
      <c r="R148" s="256"/>
      <c r="S148" s="359"/>
      <c r="T148" s="360"/>
      <c r="U148" s="360"/>
      <c r="V148" s="360"/>
      <c r="W148" s="161"/>
      <c r="X148" s="228"/>
      <c r="Y148" s="356"/>
      <c r="Z148" s="360"/>
      <c r="AA148" s="360"/>
      <c r="AB148" s="360"/>
      <c r="AC148" s="361"/>
      <c r="AD148" s="366"/>
      <c r="AE148" s="367"/>
      <c r="AF148" s="384"/>
      <c r="AG148" s="360"/>
      <c r="AH148" s="360"/>
      <c r="AI148" s="360"/>
      <c r="AJ148" s="360"/>
      <c r="AK148" s="360"/>
      <c r="AL148" s="360"/>
      <c r="AM148" s="360"/>
      <c r="AN148" s="360"/>
      <c r="AO148" s="360"/>
      <c r="AP148" s="360"/>
      <c r="AQ148" s="360"/>
      <c r="AR148" s="360"/>
      <c r="AS148" s="360"/>
      <c r="AT148" s="363"/>
      <c r="AU148" s="360"/>
      <c r="AV148" s="360"/>
      <c r="AW148" s="360"/>
      <c r="AX148" s="360"/>
      <c r="AY148" s="364"/>
      <c r="AZ148" s="360"/>
      <c r="BA148" s="360"/>
      <c r="BC148" s="360"/>
      <c r="BD148" s="360"/>
      <c r="BE148" s="360"/>
      <c r="BF148" s="360"/>
    </row>
    <row r="149" spans="1:58" x14ac:dyDescent="0.2">
      <c r="A149"/>
      <c r="B149" s="248" t="s">
        <v>91</v>
      </c>
      <c r="C149" s="93" t="s">
        <v>32</v>
      </c>
      <c r="D149" s="356">
        <f t="shared" ref="D149:P149" si="61">SUMIF($C$5:$C$146,"PED",D$5:D$146)</f>
        <v>0</v>
      </c>
      <c r="E149" s="356">
        <f t="shared" si="61"/>
        <v>0</v>
      </c>
      <c r="F149" s="356">
        <f t="shared" si="61"/>
        <v>0</v>
      </c>
      <c r="G149" s="356">
        <f t="shared" si="61"/>
        <v>0</v>
      </c>
      <c r="H149" s="356">
        <f t="shared" si="61"/>
        <v>0</v>
      </c>
      <c r="I149" s="356">
        <f t="shared" si="61"/>
        <v>0</v>
      </c>
      <c r="J149" s="356">
        <f t="shared" si="61"/>
        <v>0</v>
      </c>
      <c r="K149" s="356">
        <f t="shared" si="61"/>
        <v>0</v>
      </c>
      <c r="L149" s="356">
        <f t="shared" si="61"/>
        <v>0</v>
      </c>
      <c r="M149" s="356">
        <f t="shared" si="61"/>
        <v>0</v>
      </c>
      <c r="N149" s="356">
        <f t="shared" si="61"/>
        <v>0</v>
      </c>
      <c r="O149" s="356">
        <f t="shared" si="61"/>
        <v>0</v>
      </c>
      <c r="P149" s="356">
        <f t="shared" si="61"/>
        <v>0</v>
      </c>
      <c r="Q149" s="360"/>
      <c r="R149" s="368"/>
      <c r="S149" s="360"/>
      <c r="T149" s="360"/>
      <c r="U149" s="360"/>
      <c r="V149" s="360"/>
      <c r="W149" s="161"/>
      <c r="X149" s="228"/>
      <c r="Y149" s="356">
        <f>SUMIF($C$5:$C$146,"PED",Y$5:Y$146)</f>
        <v>0</v>
      </c>
      <c r="Z149" s="360"/>
      <c r="AA149" s="360"/>
      <c r="AB149" s="360"/>
      <c r="AC149" s="361"/>
      <c r="AD149" s="366">
        <f>SUMIF($C$5:$C$146,"PED",AD$5:AD$146)</f>
        <v>0</v>
      </c>
      <c r="AE149" s="366">
        <f>SUMIF($C$5:$C$146,"PED",AE$5:AE$146)</f>
        <v>0</v>
      </c>
      <c r="AF149" s="384"/>
      <c r="AG149" s="360"/>
      <c r="AH149" s="360"/>
      <c r="AI149" s="357">
        <f>SUMIF($C$5:$C$146,"PED",AI$5:AI$146)</f>
        <v>0</v>
      </c>
      <c r="AJ149" s="360"/>
      <c r="AK149" s="360"/>
      <c r="AL149" s="360"/>
      <c r="AM149" s="357">
        <f>SUMIF($C$5:$C$146,"PED",AM$5:AM$146)</f>
        <v>0</v>
      </c>
      <c r="AN149" s="360"/>
      <c r="AO149" s="360"/>
      <c r="AP149" s="360"/>
      <c r="AQ149" s="360"/>
      <c r="AR149" s="361">
        <f>SUMIF($C$5:$C$146,"PED",AR$5:AR$146)</f>
        <v>0</v>
      </c>
      <c r="AS149" s="361">
        <f>SUMIF($C$5:$C$146,"PED",AS$5:AS$146)</f>
        <v>0</v>
      </c>
      <c r="AT149" s="363"/>
      <c r="AU149" s="360"/>
      <c r="AV149" s="357">
        <f>SUMIF($C$5:$C$146,"PED",AV$5:AV$146)</f>
        <v>0</v>
      </c>
      <c r="AW149" s="357">
        <f>SUMIF($C$5:$C$146,"PED",AW$5:AW$146)</f>
        <v>0</v>
      </c>
      <c r="AX149" s="360"/>
      <c r="AY149" s="364"/>
      <c r="AZ149" s="361"/>
      <c r="BA149" s="361">
        <f>SUMIF($C$5:$C$146,"PED",BA$5:BA$146)</f>
        <v>0</v>
      </c>
      <c r="BB149" s="21"/>
      <c r="BC149" s="360"/>
      <c r="BD149" s="360"/>
      <c r="BE149" s="360"/>
      <c r="BF149" s="360"/>
    </row>
    <row r="150" spans="1:58" ht="13.5" thickBot="1" x14ac:dyDescent="0.25">
      <c r="A150"/>
      <c r="B150" s="249" t="s">
        <v>91</v>
      </c>
      <c r="C150" s="94" t="s">
        <v>33</v>
      </c>
      <c r="D150" s="356">
        <f t="shared" ref="D150:P150" si="62">SUMIF($C$5:$C$146,"NEPED",D$5:D$146)</f>
        <v>0</v>
      </c>
      <c r="E150" s="356">
        <f t="shared" si="62"/>
        <v>0</v>
      </c>
      <c r="F150" s="356">
        <f t="shared" si="62"/>
        <v>0</v>
      </c>
      <c r="G150" s="356">
        <f t="shared" si="62"/>
        <v>0</v>
      </c>
      <c r="H150" s="356">
        <f t="shared" si="62"/>
        <v>0</v>
      </c>
      <c r="I150" s="356">
        <f t="shared" si="62"/>
        <v>0</v>
      </c>
      <c r="J150" s="356">
        <f t="shared" si="62"/>
        <v>0</v>
      </c>
      <c r="K150" s="356">
        <f t="shared" si="62"/>
        <v>0</v>
      </c>
      <c r="L150" s="356">
        <f t="shared" si="62"/>
        <v>0</v>
      </c>
      <c r="M150" s="356">
        <f t="shared" si="62"/>
        <v>0</v>
      </c>
      <c r="N150" s="356">
        <f t="shared" si="62"/>
        <v>0</v>
      </c>
      <c r="O150" s="356">
        <f t="shared" si="62"/>
        <v>0</v>
      </c>
      <c r="P150" s="356">
        <f t="shared" si="62"/>
        <v>0</v>
      </c>
      <c r="Q150" s="360"/>
      <c r="R150" s="256"/>
      <c r="S150" s="360"/>
      <c r="T150" s="360"/>
      <c r="U150" s="360"/>
      <c r="V150" s="360"/>
      <c r="W150" s="161"/>
      <c r="X150" s="228"/>
      <c r="Y150" s="356">
        <f>SUMIF($C$5:$C$146,"NEPED",Y$5:Y$146)</f>
        <v>0</v>
      </c>
      <c r="Z150" s="360"/>
      <c r="AA150" s="360"/>
      <c r="AB150" s="360"/>
      <c r="AC150" s="361"/>
      <c r="AD150" s="366">
        <f>SUMIF($C$5:$C$146,"NEPED",AD$5:AD$146)</f>
        <v>0</v>
      </c>
      <c r="AE150" s="366">
        <f>SUMIF($C$5:$C$146,"NEPED",AE$5:AE$146)</f>
        <v>0</v>
      </c>
      <c r="AF150" s="384"/>
      <c r="AG150" s="360"/>
      <c r="AH150" s="360"/>
      <c r="AI150" s="357">
        <f>SUMIF($C$5:$C$146,"NEPED",AI$5:AI$146)</f>
        <v>0</v>
      </c>
      <c r="AJ150" s="360"/>
      <c r="AK150" s="360"/>
      <c r="AL150" s="360"/>
      <c r="AM150" s="357">
        <f>SUMIF($C$5:$C$146,"NEPED",AM$5:AM$146)</f>
        <v>0</v>
      </c>
      <c r="AN150" s="360"/>
      <c r="AO150" s="360"/>
      <c r="AP150" s="360"/>
      <c r="AQ150" s="360"/>
      <c r="AR150" s="361">
        <f>SUMIF($C$5:$C$146,"NEPED",AR$5:AR$146)</f>
        <v>0</v>
      </c>
      <c r="AS150" s="361">
        <f>SUMIF($C$5:$C$146,"NEPED",AS$5:AS$146)</f>
        <v>0</v>
      </c>
      <c r="AT150" s="363"/>
      <c r="AU150" s="360"/>
      <c r="AV150" s="357">
        <f>SUMIF($C$5:$C$146,"NEPED",AV$5:AV$146)</f>
        <v>0</v>
      </c>
      <c r="AW150" s="357">
        <f>SUMIF($C$5:$C$146,"NEPED",AW$5:AW$146)</f>
        <v>0</v>
      </c>
      <c r="AX150" s="360"/>
      <c r="AY150" s="364"/>
      <c r="AZ150" s="361"/>
      <c r="BA150" s="361">
        <f>SUMIF($C$5:$C$146,"NEPED",BA$5:BA$146)</f>
        <v>0</v>
      </c>
      <c r="BB150" s="21"/>
      <c r="BC150" s="360"/>
      <c r="BD150" s="360"/>
      <c r="BE150" s="360"/>
      <c r="BF150" s="360"/>
    </row>
    <row r="151" spans="1:58" x14ac:dyDescent="0.2">
      <c r="A151"/>
      <c r="D151" s="360"/>
      <c r="E151" s="360"/>
      <c r="F151" s="360"/>
      <c r="G151" s="360"/>
      <c r="H151" s="360"/>
      <c r="I151" s="360"/>
      <c r="J151" s="360"/>
      <c r="K151" s="360"/>
      <c r="L151" s="360"/>
      <c r="M151" s="360"/>
      <c r="N151" s="360"/>
      <c r="O151" s="360"/>
      <c r="P151" s="360"/>
      <c r="Q151" s="360"/>
      <c r="R151" s="369"/>
      <c r="S151" s="360"/>
      <c r="T151" s="360"/>
      <c r="U151" s="360"/>
      <c r="V151" s="360"/>
      <c r="W151" s="161"/>
      <c r="X151" s="228"/>
      <c r="Y151" s="360"/>
      <c r="Z151" s="360"/>
      <c r="AA151" s="360"/>
      <c r="AB151" s="360"/>
      <c r="AC151" s="361"/>
      <c r="AF151" s="384"/>
      <c r="AG151" s="360"/>
      <c r="AH151" s="360"/>
      <c r="AI151" s="360"/>
      <c r="AJ151" s="360"/>
      <c r="AK151" s="360"/>
      <c r="AL151" s="360"/>
      <c r="AM151" s="360"/>
      <c r="AN151" s="360"/>
      <c r="AO151" s="360"/>
      <c r="AP151" s="360"/>
      <c r="AQ151" s="360"/>
      <c r="AR151" s="360"/>
      <c r="AS151" s="360"/>
      <c r="AT151" s="363"/>
      <c r="AU151" s="360"/>
      <c r="AV151" s="361"/>
      <c r="AW151" s="361"/>
      <c r="AX151" s="360"/>
      <c r="AY151" s="364"/>
      <c r="AZ151" s="364"/>
      <c r="BA151" s="361"/>
      <c r="BB151" s="21"/>
      <c r="BC151" s="360"/>
      <c r="BD151" s="360"/>
      <c r="BE151" s="360"/>
      <c r="BF151" s="360"/>
    </row>
    <row r="152" spans="1:58" x14ac:dyDescent="0.2">
      <c r="A152"/>
      <c r="D152"/>
      <c r="E152"/>
      <c r="F152"/>
      <c r="G152"/>
      <c r="H152"/>
      <c r="I152"/>
      <c r="J152"/>
      <c r="K152"/>
      <c r="L152"/>
      <c r="M152"/>
      <c r="N152"/>
      <c r="O152"/>
      <c r="P152"/>
      <c r="Q152"/>
      <c r="R152" s="47"/>
      <c r="S152"/>
      <c r="W152" s="161"/>
      <c r="X152" s="228"/>
    </row>
    <row r="153" spans="1:58" x14ac:dyDescent="0.2">
      <c r="A153"/>
      <c r="D153"/>
      <c r="E153"/>
      <c r="F153"/>
      <c r="G153"/>
      <c r="H153"/>
      <c r="I153"/>
      <c r="J153"/>
      <c r="K153"/>
      <c r="L153"/>
      <c r="M153"/>
      <c r="N153"/>
      <c r="O153"/>
      <c r="P153"/>
      <c r="Q153"/>
      <c r="R153" s="47"/>
      <c r="S153"/>
      <c r="W153" s="161"/>
      <c r="X153" s="228"/>
    </row>
    <row r="154" spans="1:58" x14ac:dyDescent="0.2">
      <c r="W154" s="161"/>
      <c r="X154" s="228"/>
    </row>
    <row r="155" spans="1:58" x14ac:dyDescent="0.2">
      <c r="D155" s="269"/>
      <c r="E155" s="269"/>
      <c r="F155" s="269"/>
      <c r="G155" s="269"/>
      <c r="H155" s="269"/>
      <c r="I155" s="269"/>
      <c r="J155" s="269"/>
      <c r="K155" s="269"/>
      <c r="L155" s="270"/>
      <c r="M155" s="269"/>
      <c r="N155" s="269"/>
      <c r="O155" s="269"/>
      <c r="P155" s="269"/>
      <c r="Q155" s="271"/>
      <c r="R155" s="269"/>
      <c r="S155" s="271"/>
      <c r="T155" s="48"/>
      <c r="U155" s="48"/>
      <c r="V155" s="48"/>
      <c r="W155" s="48"/>
    </row>
  </sheetData>
  <autoFilter ref="C4:AY153" xr:uid="{00000000-0001-0000-0000-000000000000}"/>
  <customSheetViews>
    <customSheetView guid="{648EDD87-2654-4B80-BBE4-7C270B7F7285}" showPageBreaks="1" showAutoFilter="1">
      <pane xSplit="3" ySplit="4" topLeftCell="O40" activePane="bottomRight" state="frozen"/>
      <selection pane="bottomRight" activeCell="AA48" sqref="AA48"/>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1"/>
      <headerFooter alignWithMargins="0">
        <oddHeader>&amp;L&amp;"Arial CE,tučné"&amp;11Rekapitulace výsledků zpracování finančních rozvah počtu zaměstnanců a mezd</oddHeader>
        <oddFooter>Stránka &amp;P z &amp;N</oddFooter>
      </headerFooter>
      <autoFilter ref="C4:AY153" xr:uid="{0B749AC0-3E0C-4264-9487-5354A6B62113}"/>
    </customSheetView>
    <customSheetView guid="{E2F615B6-BBCA-4E66-88C3-CC39B7FC8D9C}" showPageBreaks="1" showAutoFilter="1">
      <pane xSplit="3" ySplit="4" topLeftCell="D35" activePane="bottomRight" state="frozen"/>
      <selection pane="bottomRight" activeCell="P47" sqref="P47"/>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2"/>
      <headerFooter alignWithMargins="0">
        <oddHeader>&amp;L&amp;"Arial CE,tučné"&amp;11Rekapitulace výsledků zpracování finančních rozvah počtu zaměstnanců a mezd</oddHeader>
        <oddFooter>Stránka &amp;P z &amp;N</oddFooter>
      </headerFooter>
      <autoFilter ref="C4:AY153" xr:uid="{06AB0A36-190C-4898-8238-4FE01968A87D}"/>
    </customSheetView>
    <customSheetView guid="{7A694604-DFE4-434C-BF7B-7E97A9C037D7}" scale="90" showPageBreaks="1" showAutoFilter="1" hiddenColumns="1">
      <pane xSplit="3" ySplit="4" topLeftCell="Q5" activePane="bottomRight" state="frozen"/>
      <selection pane="bottomRight" activeCell="AD5" sqref="AD5:AD18"/>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3"/>
      <headerFooter alignWithMargins="0">
        <oddHeader>&amp;L&amp;"Arial CE,Tučné"&amp;11Vyhodnocení počtu zaměstnanců a vyplacených mezd v roce 2014, pokrytí výdajů na platy pro r. 2015 normativním rozpočtem</oddHeader>
        <oddFooter>&amp;R&amp;P / &amp;N</oddFooter>
      </headerFooter>
      <autoFilter ref="C4:AY153" xr:uid="{DD4CE5EA-BA6F-4521-BDB9-8FFCC92B529B}"/>
    </customSheetView>
    <customSheetView guid="{04917EA0-AEB4-44DB-A74D-B68FB737E1D8}" scale="90" showPageBreaks="1" showAutoFilter="1" hiddenColumns="1">
      <pane xSplit="3" ySplit="4" topLeftCell="D173" activePane="bottomRight" state="frozen"/>
      <selection pane="bottomRight" activeCell="A187" sqref="A187:XFD188"/>
      <colBreaks count="29" manualBreakCount="29">
        <brk id="19" max="1048575" man="1"/>
        <brk id="20" max="1048575" man="1"/>
        <brk id="35" max="1048575" man="1"/>
        <brk id="47" max="1048575" man="1"/>
        <brk id="63" max="1048575" man="1"/>
        <brk id="67" max="1048575" man="1"/>
        <brk id="76" max="1048575" man="1"/>
        <brk id="86" max="1048575" man="1"/>
        <brk id="89" max="1048575" man="1"/>
        <brk id="92" max="1048575" man="1"/>
        <brk id="95" max="1048575" man="1"/>
        <brk id="98" max="1048575" man="1"/>
        <brk id="101" max="1048575" man="1"/>
        <brk id="103" max="1048575" man="1"/>
        <brk id="104" max="1048575" man="1"/>
        <brk id="106" max="1048575" man="1"/>
        <brk id="108" max="1048575" man="1"/>
        <brk id="110" max="1048575" man="1"/>
        <brk id="112" max="1048575" man="1"/>
        <brk id="114" max="1048575" man="1"/>
        <brk id="117" max="1048575" man="1"/>
        <brk id="120" max="1048575" man="1"/>
        <brk id="121" max="1048575" man="1"/>
        <brk id="124" max="1048575" man="1"/>
        <brk id="127" max="1048575" man="1"/>
        <brk id="130" max="1048575" man="1"/>
        <brk id="133" max="1048575" man="1"/>
        <brk id="136" max="1048575" man="1"/>
        <brk id="146" max="1048575" man="1"/>
      </colBreaks>
      <pageMargins left="0.78740157480314965" right="0.55118110236220474" top="0.59055118110236227" bottom="0.31496062992125984" header="0.39370078740157483" footer="0.31496062992125984"/>
      <pageSetup paperSize="9" scale="70" orientation="landscape" r:id="rId4"/>
      <headerFooter alignWithMargins="0">
        <oddHeader>&amp;L&amp;"Arial CE,tučné"&amp;11Rekapitulace výsledků zpracování finančních rozvah počtu zaměstnanců a mezd</oddHeader>
        <oddFooter>Stránka &amp;P z &amp;N</oddFooter>
      </headerFooter>
      <autoFilter ref="C4:BJ177" xr:uid="{B802DBF1-FA6B-4FAA-A3A8-ABDF4D690C1A}"/>
    </customSheetView>
    <customSheetView guid="{972E7F8C-31AC-4DFF-B689-2F9F300E0209}" scale="90" showPageBreaks="1" showAutoFilter="1">
      <pane xSplit="3" ySplit="4" topLeftCell="AI14" activePane="bottomRight" state="frozen"/>
      <selection pane="bottomRight" activeCell="AX39" sqref="AX39"/>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5"/>
      <headerFooter alignWithMargins="0">
        <oddHeader>&amp;L&amp;"Arial CE,Tučné"&amp;11Vyhodnocení počtu zaměstnanců a vyplacených mezd v roce 2014, pokrytí výdajů na platy pro r. 2015 normativním rozpočtem</oddHeader>
        <oddFooter>&amp;R&amp;P / &amp;N</oddFooter>
      </headerFooter>
      <autoFilter ref="C4:BJ179" xr:uid="{67B5EE8A-F616-403D-9512-F195CA9C0314}"/>
    </customSheetView>
    <customSheetView guid="{FE72A262-5F60-4734-BA37-E1F53DE32186}" scale="90" showPageBreaks="1" showAutoFilter="1">
      <pane xSplit="3" ySplit="4" topLeftCell="CL5" activePane="bottomRight" state="frozen"/>
      <selection pane="bottomRight" activeCell="CQ6" sqref="CQ6"/>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6"/>
      <headerFooter alignWithMargins="0">
        <oddHeader>&amp;L&amp;"Arial CE,tučné"&amp;11Rekapitulace výsledků zpracování finančních rozvah počtu zaměstnanců a mezd</oddHeader>
        <oddFooter>Stránka &amp;P z &amp;N</oddFooter>
      </headerFooter>
      <autoFilter ref="C4:BJ179" xr:uid="{C136D2E6-FF66-434A-95E8-76BACDB1065C}"/>
    </customSheetView>
    <customSheetView guid="{3D139D5F-E81C-49AC-B722-61A6B21833C7}" scale="80" showPageBreaks="1" fitToPage="1">
      <pane xSplit="2" ySplit="4" topLeftCell="AO134" activePane="bottomRight" state="frozen"/>
      <selection pane="bottomRight" activeCell="AU139" sqref="AU137:AU139"/>
      <colBreaks count="33" manualBreakCount="33">
        <brk id="8" max="1048575" man="1"/>
        <brk id="15" max="1048575" man="1"/>
        <brk id="25" max="1048575" man="1"/>
        <brk id="31" max="1048575" man="1"/>
        <brk id="38" max="1048575" man="1"/>
        <brk id="39" max="1048575" man="1"/>
        <brk id="47" max="1048575" man="1"/>
        <brk id="49" max="1048575" man="1"/>
        <brk id="50" max="1048575" man="1"/>
        <brk id="51" max="1048575" man="1"/>
        <brk id="53" max="1048575" man="1"/>
        <brk id="61" max="1048575" man="1"/>
        <brk id="68" max="1048575" man="1"/>
        <brk id="79" max="1048575" man="1"/>
        <brk id="82" max="1048575" man="1"/>
        <brk id="83" max="1048575" man="1"/>
        <brk id="93" max="1048575" man="1"/>
        <brk id="96" max="1048575" man="1"/>
        <brk id="97" max="1048575" man="1"/>
        <brk id="98" max="1048575" man="1"/>
        <brk id="99" max="1048575" man="1"/>
        <brk id="100" max="1048575" man="1"/>
        <brk id="101" max="1048575" man="1"/>
        <brk id="102" max="1048575" man="1"/>
        <brk id="108" max="1048575" man="1"/>
        <brk id="110" max="1048575" man="1"/>
        <brk id="112" max="1048575" man="1"/>
        <brk id="119" max="1048575" man="1"/>
        <brk id="126" max="1048575" man="1"/>
        <brk id="128" max="1048575" man="1"/>
        <brk id="135" max="1048575" man="1"/>
        <brk id="142" max="1048575" man="1"/>
        <brk id="144" max="1048575" man="1"/>
      </colBreaks>
      <pageMargins left="0.78740157480314965" right="0.55118110236220474" top="0.6692913385826772" bottom="0.47244094488188981" header="0.47244094488188981" footer="0.31496062992125984"/>
      <pageSetup paperSize="9" scale="10" orientation="portrait" r:id="rId7"/>
      <headerFooter alignWithMargins="0">
        <oddHeader>&amp;L&amp;"Arial CE,tučné"&amp;11Rekapitulace výsledků zpracování finančních rozvah počtu zaměstnanců a mezd</oddHeader>
        <oddFooter>Stránka &amp;P z &amp;N</oddFooter>
      </headerFooter>
    </customSheetView>
    <customSheetView guid="{21FB03B5-FEC1-457E-9D5D-AEAF28571CD0}" scale="80" showPageBreaks="1" showAutoFilter="1" hiddenColumns="1">
      <pane xSplit="3" ySplit="4" topLeftCell="BV13" activePane="bottomRight" state="frozen"/>
      <selection pane="bottomRight" activeCell="CF46" sqref="CF46"/>
      <colBreaks count="24" manualBreakCount="24">
        <brk id="8" max="1048575" man="1"/>
        <brk id="18" max="1048575" man="1"/>
        <brk id="19" max="1048575" man="1"/>
        <brk id="20" max="1048575" man="1"/>
        <brk id="31" max="1048575" man="1"/>
        <brk id="45" max="1048575" man="1"/>
        <brk id="60" max="1048575" man="1"/>
        <brk id="62" max="1048575" man="1"/>
        <brk id="67" max="1048575" man="1"/>
        <brk id="68" max="1048575" man="1"/>
        <brk id="69" max="1048575" man="1"/>
        <brk id="74" max="1048575" man="1"/>
        <brk id="88" max="1048575" man="1"/>
        <brk id="89" max="1048575" man="1"/>
        <brk id="90" max="1048575" man="1"/>
        <brk id="100" max="1048575" man="1"/>
        <brk id="105" max="1048575" man="1"/>
        <brk id="111" max="1048575" man="1"/>
        <brk id="117" max="1048575" man="1"/>
        <brk id="119" max="1048575" man="1"/>
        <brk id="121" max="1048575" man="1"/>
        <brk id="128" max="1048575" man="1"/>
        <brk id="137" max="1048575" man="1"/>
        <brk id="153" max="1048575" man="1"/>
      </colBreaks>
      <pageMargins left="0.78740157480314965" right="0.55118110236220474" top="0.6692913385826772" bottom="0.55118110236220474" header="0.47244094488188981" footer="0.31496062992125984"/>
      <pageSetup paperSize="9" scale="90" orientation="portrait" r:id="rId8"/>
      <headerFooter alignWithMargins="0">
        <oddHeader>&amp;L&amp;"Arial CE,tučné"&amp;11Rekapitulace výsledků zpracování finančních rozvah počtu zaměstnanců a mezd</oddHeader>
        <oddFooter>Stránka &amp;P z &amp;N</oddFooter>
      </headerFooter>
      <autoFilter ref="BD4:CG186" xr:uid="{CEEED339-FE55-4A4B-9A2C-BE148C558358}"/>
    </customSheetView>
    <customSheetView guid="{E18F526E-3662-4F2A-832F-18B708A7FC98}" showPageBreaks="1" showAutoFilter="1">
      <pane xSplit="2" ySplit="4" topLeftCell="AH148" activePane="bottomRight" state="frozen"/>
      <selection pane="bottomRight" activeCell="AJ184" sqref="AJ184"/>
      <colBreaks count="35" manualBreakCount="35">
        <brk id="8" max="1048575" man="1"/>
        <brk id="14" max="1048575" man="1"/>
        <brk id="19" max="1048575" man="1"/>
        <brk id="20" max="1048575" man="1"/>
        <brk id="27" max="1048575" man="1"/>
        <brk id="33" max="1048575" man="1"/>
        <brk id="34" max="1048575" man="1"/>
        <brk id="41" max="1048575" man="1"/>
        <brk id="46" max="1048575" man="1"/>
        <brk id="52" max="1048575" man="1"/>
        <brk id="59" max="1048575" man="1"/>
        <brk id="63" max="1048575" man="1"/>
        <brk id="67"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75" orientation="portrait" r:id="rId9"/>
      <headerFooter alignWithMargins="0">
        <oddHeader>&amp;L&amp;"Arial CE,tučné"&amp;11Rekapitulace výsledků zpracování finančních rozvah počtu zaměstnanců a mezd</oddHeader>
        <oddFooter>Stránka &amp;P z &amp;N</oddFooter>
      </headerFooter>
      <autoFilter ref="A2:BQ189" xr:uid="{66BF047D-FFFA-40D4-9988-94517F5BAC7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53" showButton="0"/>
        <filterColumn colId="54" showButton="0"/>
      </autoFilter>
    </customSheetView>
    <customSheetView guid="{DBB9E3DD-A798-4BA6-86CB-62C7654AF7C2}" scale="80" showPageBreaks="1" showAutoFilter="1">
      <pane xSplit="3" ySplit="4" topLeftCell="P91" activePane="bottomRight" state="frozen"/>
      <selection pane="bottomRight" activeCell="X99" sqref="X99"/>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10"/>
      <headerFooter alignWithMargins="0">
        <oddHeader>&amp;L&amp;"Arial CE,tučné"&amp;11Rekapitulace výsledků zpracování finančních rozvah počtu zaměstnanců a mezd</oddHeader>
        <oddFooter>Stránka &amp;P z &amp;N</oddFooter>
      </headerFooter>
      <autoFilter ref="B1:E1" xr:uid="{D5B606E2-096F-43C3-BCDC-C00C06BFB257}"/>
    </customSheetView>
    <customSheetView guid="{C912630A-CE1E-43BF-93A5-907EB893AE9F}" showPageBreaks="1" fitToPage="1">
      <pane xSplit="3" ySplit="4" topLeftCell="BY96" activePane="bottomRight" state="frozen"/>
      <selection pane="bottomRight" activeCell="B119" sqref="B119:B120"/>
      <pageMargins left="0" right="0" top="0" bottom="0" header="0" footer="0"/>
      <pageSetup paperSize="9" scale="10" fitToHeight="2" orientation="portrait" r:id="rId11"/>
      <headerFooter alignWithMargins="0">
        <oddHeader>&amp;L&amp;"Arial CE,tučné"&amp;11Rekapitulace výsledků zpracování finančních rozvah počtu zaměstnanců a mezd</oddHeader>
        <oddFooter>Stránka &amp;P z &amp;N</oddFooter>
      </headerFooter>
    </customSheetView>
    <customSheetView guid="{73A9278F-ACD2-46CC-90F0-5FE6E8646A78}" scale="80" showPageBreaks="1" showAutoFilter="1" hiddenColumns="1">
      <pane xSplit="3" ySplit="4" topLeftCell="AV5" activePane="bottomRight" state="frozen"/>
      <selection pane="bottomRight" activeCell="BD25" sqref="BD25"/>
      <colBreaks count="26" manualBreakCount="26">
        <brk id="10" max="1048575" man="1"/>
        <brk id="11" max="1048575" man="1"/>
        <brk id="15" max="1048575" man="1"/>
        <brk id="25" max="1048575" man="1"/>
        <brk id="30" max="1048575" man="1"/>
        <brk id="38" max="1048575" man="1"/>
        <brk id="39" max="1048575" man="1"/>
        <brk id="47" max="1048575" man="1"/>
        <brk id="48" max="1048575" man="1"/>
        <brk id="49" max="1048575" man="1"/>
        <brk id="51" max="1048575" man="1"/>
        <brk id="59" max="1048575" man="1"/>
        <brk id="60" max="1048575" man="1"/>
        <brk id="67" max="1048575" man="1"/>
        <brk id="76" max="1048575" man="1"/>
        <brk id="84" max="1048575" man="1"/>
        <brk id="93" max="1048575" man="1"/>
        <brk id="102" max="1048575" man="1"/>
        <brk id="105" max="1048575" man="1"/>
        <brk id="110" max="1048575" man="1"/>
        <brk id="113" max="1048575" man="1"/>
        <brk id="122" max="1048575" man="1"/>
        <brk id="131" max="1048575" man="1"/>
        <brk id="140" max="1048575" man="1"/>
        <brk id="149" max="1048575" man="1"/>
        <brk id="158" max="1048575" man="1"/>
      </colBreaks>
      <pageMargins left="0.41" right="0.54" top="0.67" bottom="0.47" header="0.46" footer="0.3"/>
      <pageSetup paperSize="9" scale="80" orientation="portrait" r:id="rId12"/>
      <headerFooter alignWithMargins="0">
        <oddHeader>&amp;L&amp;"Arial CE,tučné"&amp;11Rekapitulace výsledků zpracování finančních rozvah počtu zaměstnanců a mezd</oddHeader>
        <oddFooter>Stránka &amp;P z &amp;N</oddFooter>
      </headerFooter>
      <autoFilter ref="B1:BA1" xr:uid="{C6B2660D-4688-41B1-9C12-B4567D6D7C47}"/>
    </customSheetView>
    <customSheetView guid="{9FDDAA86-AF96-4D9B-BEAF-E6D32D874E90}" scale="80" showPageBreaks="1" filter="1" showAutoFilter="1" hiddenColumns="1" showRuler="0">
      <pane xSplit="2" ySplit="4" topLeftCell="BJ5" activePane="bottomRight" state="frozen"/>
      <selection pane="bottomRight" activeCell="BQ12" sqref="BQ12"/>
      <colBreaks count="24" manualBreakCount="24">
        <brk id="8" max="1048575" man="1"/>
        <brk id="14" max="1048575" man="1"/>
        <brk id="23" max="1048575" man="1"/>
        <brk id="29" max="1048575" man="1"/>
        <brk id="36" max="1048575" man="1"/>
        <brk id="44" max="1048575" man="1"/>
        <brk id="46" max="1048575" man="1"/>
        <brk id="47" max="1048575" man="1"/>
        <brk id="48" max="1048575" man="1"/>
        <brk id="50" max="1048575" man="1"/>
        <brk id="58" max="1048575" man="1"/>
        <brk id="65" max="1048575" man="1"/>
        <brk id="76" max="1048575" man="1"/>
        <brk id="79" max="1048575" man="1"/>
        <brk id="80" max="1048575" man="1"/>
        <brk id="90" max="1048575" man="1"/>
        <brk id="93" max="1048575" man="1"/>
        <brk id="99" max="1048575" man="1"/>
        <brk id="105" max="1048575" man="1"/>
        <brk id="107" max="1048575" man="1"/>
        <brk id="109" max="1048575" man="1"/>
        <brk id="116" max="1048575" man="1"/>
        <brk id="125" max="1048575" man="1"/>
        <brk id="141" max="1048575" man="1"/>
      </colBreaks>
      <pageMargins left="0.77" right="0.54" top="0.67" bottom="0.47" header="0.46" footer="0.3"/>
      <pageSetup paperSize="9" scale="90" orientation="portrait" r:id="rId13"/>
      <headerFooter alignWithMargins="0">
        <oddHeader>&amp;L&amp;"Arial CE,tučné"&amp;11Rekapitulace výsledků zpracování finančních rozvah počtu zaměstnanců a mezd</oddHeader>
        <oddFooter>Stránka &amp;P z &amp;N</oddFooter>
      </headerFooter>
      <autoFilter ref="B1:G1" xr:uid="{7E045D13-E8F4-4D64-92D1-FD9BBEDB8848}">
        <filterColumn colId="5">
          <customFilters and="1">
            <customFilter operator="notEqual" val=" "/>
          </customFilters>
        </filterColumn>
      </autoFilter>
    </customSheetView>
    <customSheetView guid="{0D75C6D6-0D23-4498-AFA9-F81199E1F510}" scale="125" showPageBreaks="1" fitToPage="1" showRuler="0">
      <pane xSplit="2" ySplit="4" topLeftCell="BU95" activePane="bottomRight" state="frozen"/>
      <selection pane="bottomRight" activeCell="BV102" sqref="BV102"/>
      <colBreaks count="12" manualBreakCount="12">
        <brk id="10" max="1048575" man="1"/>
        <brk id="14" max="1048575" man="1"/>
        <brk id="24" max="1048575" man="1"/>
        <brk id="29" max="1048575" man="1"/>
        <brk id="42" max="1048575" man="1"/>
        <brk id="46" max="1048575" man="1"/>
        <brk id="47" max="1048575" man="1"/>
        <brk id="48" max="1048575" man="1"/>
        <brk id="50" max="1048575" man="1"/>
        <brk id="65" max="1048575" man="1"/>
        <brk id="107" max="1048575" man="1"/>
        <brk id="108" max="1048575" man="1"/>
      </colBreaks>
      <pageMargins left="0.41" right="0.54" top="0.67" bottom="0.47" header="0.46" footer="0.3"/>
      <pageSetup paperSize="9" scale="10" orientation="portrait" r:id="rId14"/>
      <headerFooter alignWithMargins="0">
        <oddHeader>&amp;L&amp;"Arial CE,tučné"&amp;11Rekapitulace výsledků zpracování finančních rozvah počtu zaměstnanců a mezd</oddHeader>
        <oddFooter>Stránka &amp;P z &amp;N</oddFooter>
      </headerFooter>
    </customSheetView>
    <customSheetView guid="{16DB59CC-AD35-46AF-86E6-9754EC16E66C}" scale="85" showPageBreaks="1" fitToPage="1" showRuler="0">
      <pane xSplit="2" ySplit="4" topLeftCell="CA110" activePane="bottomRight" state="frozen"/>
      <selection pane="bottomRight" activeCell="CO35" sqref="CO35"/>
      <colBreaks count="7" manualBreakCount="7">
        <brk id="71" max="1048575" man="1"/>
        <brk id="72" max="1048575" man="1"/>
        <brk id="87" max="1048575" man="1"/>
        <brk id="100" max="1048575" man="1"/>
        <brk id="105" max="1048575" man="1"/>
        <brk id="111" max="1048575" man="1"/>
        <brk id="113" max="1048575" man="1"/>
      </colBreaks>
      <pageMargins left="0" right="0" top="0.51181102362204722" bottom="0" header="0.27559055118110237" footer="0"/>
      <pageSetup paperSize="9" scale="15" orientation="landscape" r:id="rId15"/>
      <headerFooter alignWithMargins="0">
        <oddHeader>&amp;L&amp;"Arial CE,tučné"&amp;11Rekapitulace výsledků zpracování finančních rozvah počtu zaměstnanců a mezd</oddHeader>
      </headerFooter>
    </customSheetView>
    <customSheetView guid="{4F6545A6-568C-4395-A38E-00A03A6331A8}" showPageBreaks="1" fitToPage="1" showRuler="0">
      <pane xSplit="2" ySplit="4" topLeftCell="CI120" activePane="bottomRight" state="frozen"/>
      <selection pane="bottomRight" activeCell="CS133" sqref="CS133"/>
      <colBreaks count="11" manualBreakCount="11">
        <brk id="18" max="1048575" man="1"/>
        <brk id="32" max="1048575" man="1"/>
        <brk id="46" max="1048575" man="1"/>
        <brk id="47" max="1048575" man="1"/>
        <brk id="48" max="1048575" man="1"/>
        <brk id="49" max="1048575" man="1"/>
        <brk id="61" max="1048575" man="1"/>
        <brk id="80" max="1048575" man="1"/>
        <brk id="99" max="1048575" man="1"/>
        <brk id="100" max="1048575" man="1"/>
        <brk id="114" max="1048575" man="1"/>
      </colBreaks>
      <pageMargins left="0.17" right="0" top="0.6692913385826772" bottom="0.59055118110236227" header="0.47244094488188981" footer="0.31496062992125984"/>
      <pageSetup paperSize="9" scale="15" fitToHeight="2" orientation="landscape" r:id="rId16"/>
      <headerFooter alignWithMargins="0">
        <oddHeader>&amp;L&amp;"Arial CE,tučné"&amp;11Rekapitulace výsledků zpracování finančních rozvah počtu zaměstnanců a mezd</oddHeader>
        <oddFooter>Stránka &amp;P z &amp;N</oddFooter>
      </headerFooter>
    </customSheetView>
    <customSheetView guid="{472D8D96-9E0B-48AA-8BD5-80586558172E}" showPageBreaks="1" fitToPage="1" showRuler="0">
      <pane xSplit="2" ySplit="4" topLeftCell="BK81" activePane="bottomRight" state="frozen"/>
      <selection pane="bottomRight" activeCell="BQ86" sqref="BQ86"/>
      <colBreaks count="11" manualBreakCount="11">
        <brk id="13" max="1048575" man="1"/>
        <brk id="15" max="1048575" man="1"/>
        <brk id="18" max="1048575" man="1"/>
        <brk id="31" max="1048575" man="1"/>
        <brk id="45" max="1048575" man="1"/>
        <brk id="61" max="1048575" man="1"/>
        <brk id="62" max="1048575" man="1"/>
        <brk id="65" max="1048575" man="1"/>
        <brk id="67" max="1048575" man="1"/>
        <brk id="78" max="1048575" man="1"/>
        <brk id="102" max="1048575" man="1"/>
      </colBreaks>
      <pageMargins left="0" right="0" top="0" bottom="0" header="0" footer="0"/>
      <pageSetup paperSize="9" scale="50" fitToWidth="3" fitToHeight="3" orientation="landscape" r:id="rId17"/>
      <headerFooter alignWithMargins="0">
        <oddHeader>&amp;L&amp;"Arial CE,tučné"&amp;11Rekapitulace výsledků zpracování finančních rozvah počtu zaměstnanců a mezd</oddHeader>
        <oddFooter>Stránka &amp;P z &amp;N</oddFooter>
      </headerFooter>
    </customSheetView>
    <customSheetView guid="{20607AA2-6209-48E5-800E-CE55AB9B3BBF}" showPageBreaks="1" showRuler="0">
      <pane xSplit="2" ySplit="4" topLeftCell="AO91" activePane="bottomRight" state="frozen"/>
      <selection pane="bottomRight" activeCell="AV110" sqref="AV110"/>
      <colBreaks count="4" manualBreakCount="4">
        <brk id="18" max="1048575" man="1"/>
        <brk id="31" max="1048575" man="1"/>
        <brk id="45" max="1048575" man="1"/>
        <brk id="59" max="1048575" man="1"/>
      </colBreaks>
      <pageMargins left="0.39370078740157483" right="0.55118110236220474" top="0.6692913385826772" bottom="0.47244094488188981" header="0.47244094488188981" footer="0.31496062992125984"/>
      <pageSetup paperSize="9" scale="90" orientation="landscape" r:id="rId18"/>
      <headerFooter alignWithMargins="0">
        <oddHeader>&amp;L&amp;"Arial CE,tučné"&amp;11Rekapitulace výsledků zpracování finančních rozvah počtu zaměstnanců a mezd</oddHeader>
        <oddFooter>Stránka &amp;P z &amp;N</oddFooter>
      </headerFooter>
    </customSheetView>
    <customSheetView guid="{186A3392-E96B-4857-95EE-E26001ED6B85}" scale="85" showPageBreaks="1" showRuler="0">
      <pane xSplit="2" ySplit="4" topLeftCell="C123" activePane="bottomRight" state="frozen"/>
      <selection pane="bottomRight" activeCell="C134" sqref="C134"/>
      <colBreaks count="4" manualBreakCount="4">
        <brk id="18" max="1048575" man="1"/>
        <brk id="31" max="1048575" man="1"/>
        <brk id="47" max="1048575" man="1"/>
        <brk id="63" max="1048575" man="1"/>
      </colBreaks>
      <pageMargins left="0.41" right="0.54" top="0.67" bottom="0.47" header="0.46" footer="0.3"/>
      <pageSetup paperSize="9" scale="90" orientation="landscape" r:id="rId19"/>
      <headerFooter alignWithMargins="0">
        <oddHeader>&amp;L&amp;"Arial CE,tučné"&amp;11Rekapitulace výsledků zpracování finančních rozvah počtu zaměstnanců a mezd</oddHeader>
        <oddFooter>Stránka &amp;P z &amp;N</oddFooter>
      </headerFooter>
    </customSheetView>
    <customSheetView guid="{5C56AF04-5BD7-11D7-A5C2-B622CBA17847}" scale="75" showPageBreaks="1" showRuler="0">
      <pane xSplit="2" ySplit="4" topLeftCell="C5" activePane="bottomRight" state="frozen"/>
      <selection pane="bottomRight" activeCell="E1" sqref="E1"/>
      <colBreaks count="4" manualBreakCount="4">
        <brk id="18" max="1048575" man="1"/>
        <brk id="31" max="1048575" man="1"/>
        <brk id="45" max="1048575" man="1"/>
        <brk id="62" max="1048575" man="1"/>
      </colBreaks>
      <pageMargins left="0.41" right="0.54" top="0.67" bottom="0.47" header="0.46" footer="0.3"/>
      <pageSetup paperSize="9" scale="90" orientation="landscape" r:id="rId20"/>
      <headerFooter alignWithMargins="0">
        <oddHeader>&amp;L&amp;"Arial CE,tučné"&amp;11Rekapitulace výsledků zpracování finančních rozvah počtu zaměstnanců a mezd</oddHeader>
        <oddFooter>Stránka &amp;P z &amp;N</oddFooter>
      </headerFooter>
    </customSheetView>
    <customSheetView guid="{B2D20EA2-AB1E-474D-9FDB-B8A61C912297}" showPageBreaks="1" showRuler="0">
      <pane xSplit="2" ySplit="4" topLeftCell="CJ37" activePane="bottomRight" state="frozen"/>
      <selection pane="bottomRight" activeCell="CP38" sqref="CP38"/>
      <colBreaks count="15" manualBreakCount="15">
        <brk id="13" max="1048575" man="1"/>
        <brk id="16" max="1048575" man="1"/>
        <brk id="18" max="1048575" man="1"/>
        <brk id="31" max="1048575" man="1"/>
        <brk id="45" max="1048575" man="1"/>
        <brk id="59" max="1048575" man="1"/>
        <brk id="61" max="1048575" man="1"/>
        <brk id="62" max="1048575" man="1"/>
        <brk id="76" max="1048575" man="1"/>
        <brk id="78" max="1048575" man="1"/>
        <brk id="93" max="1048575" man="1"/>
        <brk id="94" max="1048575" man="1"/>
        <brk id="106" max="1048575" man="1"/>
        <brk id="110" max="1048575" man="1"/>
        <brk id="123" max="1048575" man="1"/>
      </colBreaks>
      <pageMargins left="0.41" right="0.23" top="0.67" bottom="0.47" header="0.46" footer="0.3"/>
      <pageSetup paperSize="9" scale="90" orientation="landscape" r:id="rId21"/>
      <headerFooter alignWithMargins="0">
        <oddHeader>&amp;L&amp;"Arial CE,tučné"&amp;11Rekapitulace výsledků zpracování finančních rozvah počtu zaměstnanců a mezd</oddHeader>
        <oddFooter>Stránka &amp;P z &amp;N</oddFooter>
      </headerFooter>
    </customSheetView>
    <customSheetView guid="{B45F1B8F-13AA-4970-BA9A-C39B2F8FFA63}" scale="85" showPageBreaks="1" showAutoFilter="1" showRuler="0">
      <pane xSplit="2" ySplit="4" topLeftCell="CD5" activePane="bottomRight" state="frozen"/>
      <selection pane="bottomRight" activeCell="CT4" sqref="CT4"/>
      <colBreaks count="5" manualBreakCount="5">
        <brk id="29" max="1048575" man="1"/>
        <brk id="31" max="1048575" man="1"/>
        <brk id="54" max="1048575" man="1"/>
        <brk id="72" max="1048575" man="1"/>
        <brk id="105" max="1048575" man="1"/>
      </colBreaks>
      <pageMargins left="0" right="0" top="0" bottom="0" header="0.47244094488188981" footer="0.31496062992125984"/>
      <pageSetup paperSize="9" scale="50" orientation="landscape" r:id="rId22"/>
      <headerFooter alignWithMargins="0">
        <oddHeader>&amp;L&amp;"Arial CE,tučné"&amp;11Rekapitulace výsledků zpracování finančních rozvah počtu zaměstnanců a mezd</oddHeader>
        <oddFooter>Stránka &amp;P z &amp;N</oddFooter>
      </headerFooter>
      <autoFilter ref="B1:O1" xr:uid="{4DEE8D2B-8994-4816-8A8A-C3DE614C85C2}"/>
    </customSheetView>
    <customSheetView guid="{1D888E37-2224-47B8-BBCA-8AE3DB477E24}" showPageBreaks="1" fitToPage="1" showRuler="0">
      <pane xSplit="2" ySplit="4" topLeftCell="CI96" activePane="bottomRight" state="frozen"/>
      <selection pane="bottomRight" activeCell="CE102" sqref="CE102"/>
      <colBreaks count="6" manualBreakCount="6">
        <brk id="30" max="1048575" man="1"/>
        <brk id="32" max="1048575" man="1"/>
        <brk id="55" max="1048575" man="1"/>
        <brk id="73" max="1048575" man="1"/>
        <brk id="106" max="1048575" man="1"/>
        <brk id="114" max="1048575" man="1"/>
      </colBreaks>
      <pageMargins left="0" right="0" top="0" bottom="0" header="0.47244094488188981" footer="0.31496062992125984"/>
      <pageSetup paperSize="9" scale="10" orientation="portrait" r:id="rId23"/>
      <headerFooter alignWithMargins="0">
        <oddHeader>&amp;L&amp;"Arial CE,tučné"&amp;11Rekapitulace výsledků zpracování finančních rozvah počtu zaměstnanců a mezd</oddHeader>
        <oddFooter>Stránka &amp;P z &amp;N</oddFooter>
      </headerFooter>
    </customSheetView>
    <customSheetView guid="{F3D1AC9C-FE0D-438A-88AC-8D3A8FAAA497}" scale="125" showPageBreaks="1" fitToPage="1" showAutoFilter="1" hiddenColumns="1" showRuler="0">
      <pane xSplit="2" ySplit="4" topLeftCell="BS17" activePane="bottomRight" state="frozen"/>
      <selection pane="bottomRight" activeCell="BS6" sqref="BS6"/>
      <colBreaks count="13" manualBreakCount="13">
        <brk id="10" max="1048575" man="1"/>
        <brk id="14" max="1048575" man="1"/>
        <brk id="24" max="1048575" man="1"/>
        <brk id="29" max="1048575" man="1"/>
        <brk id="38" max="1048575" man="1"/>
        <brk id="46" max="1048575" man="1"/>
        <brk id="47" max="1048575" man="1"/>
        <brk id="48" max="1048575" man="1"/>
        <brk id="50" max="1048575" man="1"/>
        <brk id="65" max="1048575" man="1"/>
        <brk id="108" max="1048575" man="1"/>
        <brk id="113" max="1048575" man="1"/>
        <brk id="121" max="1048575" man="1"/>
      </colBreaks>
      <pageMargins left="0.2" right="0.54" top="0.27" bottom="0.17" header="0.17" footer="0.16"/>
      <pageSetup paperSize="9" scale="11" orientation="portrait" r:id="rId24"/>
      <headerFooter alignWithMargins="0">
        <oddHeader>&amp;L&amp;"Arial CE,tučné"&amp;11Rekapitulace výsledků zpracování finančních rozvah počtu zaměstnanců a mezd</oddHeader>
        <oddFooter>Stránka &amp;P z &amp;N</oddFooter>
      </headerFooter>
      <autoFilter ref="B1:CV1" xr:uid="{C9399604-2703-4A65-9ACD-ADC7DD7A7105}"/>
    </customSheetView>
    <customSheetView guid="{42C77DEA-95AC-4A20-8DF3-B83B09926CE9}" scale="125" showPageBreaks="1" fitToPage="1" showRuler="0">
      <pane xSplit="2" ySplit="4" topLeftCell="BG29" activePane="bottomRight" state="frozen"/>
      <selection pane="bottomRight" activeCell="BS29" sqref="BS29"/>
      <colBreaks count="9" manualBreakCount="9">
        <brk id="14" max="1048575" man="1"/>
        <brk id="29" max="1048575" man="1"/>
        <brk id="46" max="1048575" man="1"/>
        <brk id="47" max="1048575" man="1"/>
        <brk id="48" max="1048575" man="1"/>
        <brk id="50" max="1048575" man="1"/>
        <brk id="65" max="1048575" man="1"/>
        <brk id="107" max="1048575" man="1"/>
        <brk id="109" max="1048575" man="1"/>
      </colBreaks>
      <pageMargins left="0.41" right="0.54" top="0.67" bottom="0.47" header="0.46" footer="0.3"/>
      <pageSetup paperSize="9" scale="10" orientation="portrait" r:id="rId25"/>
      <headerFooter alignWithMargins="0">
        <oddHeader>&amp;L&amp;"Arial CE,tučné"&amp;11Rekapitulace výsledků zpracování finančních rozvah počtu zaměstnanců a mezd</oddHeader>
        <oddFooter>Stránka &amp;P z &amp;N</oddFooter>
      </headerFooter>
    </customSheetView>
    <customSheetView guid="{457267F0-EEA0-4644-991E-A27CA2C23373}" scale="110" showAutoFilter="1">
      <pane xSplit="3" ySplit="4" topLeftCell="M101" activePane="bottomRight" state="frozen"/>
      <selection pane="bottomRight" activeCell="O1" sqref="O1:AF65536"/>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26"/>
      <headerFooter alignWithMargins="0">
        <oddHeader>&amp;L&amp;"Arial CE,tučné"&amp;11Rekapitulace výsledků zpracování finančních rozvah počtu zaměstnanců a mezd</oddHeader>
        <oddFooter>Stránka &amp;P z &amp;N</oddFooter>
      </headerFooter>
      <autoFilter ref="B1:E1" xr:uid="{2296FBBF-B31D-456F-BE78-E29FFB780991}"/>
    </customSheetView>
    <customSheetView guid="{F58E96A6-7FE1-4D44-A1BA-5CC1A0899A23}" showPageBreaks="1" fitToPage="1" topLeftCell="B1">
      <pane xSplit="1" ySplit="3" topLeftCell="AX91" activePane="bottomRight" state="frozenSplit"/>
      <selection pane="bottomRight" activeCell="AG166" sqref="AG166"/>
      <colBreaks count="33" manualBreakCount="33">
        <brk id="8" max="1048575" man="1"/>
        <brk id="14" max="1048575" man="1"/>
        <brk id="23" max="1048575" man="1"/>
        <brk id="29" max="1048575" man="1"/>
        <brk id="36" max="1048575" man="1"/>
        <brk id="37" max="1048575" man="1"/>
        <brk id="45" max="1048575" man="1"/>
        <brk id="47" max="1048575" man="1"/>
        <brk id="48" max="1048575" man="1"/>
        <brk id="49" max="1048575" man="1"/>
        <brk id="51" max="1048575" man="1"/>
        <brk id="59" max="1048575" man="1"/>
        <brk id="66" max="1048575" man="1"/>
        <brk id="77" max="1048575" man="1"/>
        <brk id="80" max="1048575" man="1"/>
        <brk id="81" max="1048575" man="1"/>
        <brk id="91" max="1048575" man="1"/>
        <brk id="94" max="1048575" man="1"/>
        <brk id="95" max="1048575" man="1"/>
        <brk id="96" max="1048575" man="1"/>
        <brk id="97" max="1048575" man="1"/>
        <brk id="98" max="1048575" man="1"/>
        <brk id="99" max="1048575" man="1"/>
        <brk id="100" max="1048575" man="1"/>
        <brk id="106" max="1048575" man="1"/>
        <brk id="108" max="1048575" man="1"/>
        <brk id="110" max="1048575" man="1"/>
        <brk id="117" max="1048575" man="1"/>
        <brk id="124" max="1048575" man="1"/>
        <brk id="126" max="1048575" man="1"/>
        <brk id="133" max="1048575" man="1"/>
        <brk id="140" max="1048575" man="1"/>
        <brk id="142" max="1048575" man="1"/>
      </colBreaks>
      <pageMargins left="0.78740157480314965" right="0.55118110236220474" top="0.6692913385826772" bottom="0.47244094488188981" header="0.47244094488188981" footer="0.31496062992125984"/>
      <pageSetup paperSize="9" scale="10" orientation="portrait" r:id="rId27"/>
      <headerFooter alignWithMargins="0">
        <oddHeader>&amp;L&amp;"Arial CE,tučné"&amp;11Rekapitulace výsledků zpracování finančních rozvah počtu zaměstnanců a mezd</oddHeader>
        <oddFooter>Stránka &amp;P z &amp;N</oddFooter>
      </headerFooter>
    </customSheetView>
    <customSheetView guid="{5FC9C78E-5B53-4558-848D-02C7639ADF8F}" scale="95" showPageBreaks="1" fitToPage="1" printArea="1" showAutoFilter="1">
      <pane xSplit="3" ySplit="4" topLeftCell="D5" activePane="bottomRight" state="frozen"/>
      <selection pane="bottomRight" activeCell="D5" sqref="D5:Q31"/>
      <colBreaks count="28" manualBreakCount="28">
        <brk id="23" max="1048575" man="1"/>
        <brk id="24" max="1048575" man="1"/>
        <brk id="29" max="1048575" man="1"/>
        <brk id="59" max="1048575" man="1"/>
        <brk id="64" max="1048575" man="1"/>
        <brk id="74"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19" orientation="landscape" r:id="rId28"/>
      <headerFooter alignWithMargins="0">
        <oddHeader>&amp;L&amp;"Arial CE,tučné"&amp;11Rekapitulace výsledků zpracování finančních rozvah počtu zaměstnanců a mezd</oddHeader>
        <oddFooter>Stránka &amp;P z &amp;N</oddFooter>
      </headerFooter>
      <autoFilter ref="C4:BG183" xr:uid="{422D69E5-0F3C-4BB9-959C-AFB15C21F8EB}"/>
    </customSheetView>
    <customSheetView guid="{CC19F704-C7A3-4D0D-B65E-971BF5D6AF9C}" scale="90" showPageBreaks="1" showAutoFilter="1">
      <pane xSplit="3" ySplit="4" topLeftCell="AI71" activePane="bottomRight" state="frozen"/>
      <selection pane="bottomRight" activeCell="BC81" sqref="BC81"/>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29"/>
      <headerFooter alignWithMargins="0">
        <oddHeader>&amp;L&amp;"Arial CE,tučné"&amp;11Rekapitulace výsledků zpracování finančních rozvah počtu zaměstnanců a mezd</oddHeader>
        <oddFooter>Stránka &amp;P z &amp;N</oddFooter>
      </headerFooter>
      <autoFilter ref="C4:BJ179" xr:uid="{068C086E-9E51-476C-9014-AD20D847FF3C}"/>
    </customSheetView>
    <customSheetView guid="{D6DB05B1-397F-4DFD-8DE6-12D29C310C44}" scale="95" showPageBreaks="1" showAutoFilter="1" hiddenColumns="1">
      <pane xSplit="3" ySplit="4" topLeftCell="BA155" activePane="bottomRight" state="frozen"/>
      <selection pane="bottomRight" activeCell="BH180" sqref="BH180"/>
      <colBreaks count="29" manualBreakCount="29">
        <brk id="19" max="1048575" man="1"/>
        <brk id="20" max="1048575" man="1"/>
        <brk id="34" max="1048575" man="1"/>
        <brk id="46" max="1048575" man="1"/>
        <brk id="65"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78740157480314965" right="0.55118110236220474" top="0.59055118110236227" bottom="0.31496062992125984" header="0.39370078740157483" footer="0.31496062992125984"/>
      <pageSetup paperSize="9" scale="70" orientation="landscape" r:id="rId30"/>
      <headerFooter alignWithMargins="0">
        <oddHeader>&amp;L&amp;"Arial CE,tučné"&amp;11Rekapitulace výsledků zpracování finančních rozvah počtu zaměstnanců a mezd</oddHeader>
        <oddFooter>Stránka &amp;P z &amp;N</oddFooter>
      </headerFooter>
      <autoFilter ref="C4:BJ179" xr:uid="{C06A1D77-CB87-4DBC-B2C6-D8C7FA7B7499}"/>
    </customSheetView>
    <customSheetView guid="{0B96E24D-B6C1-4EBE-A0B1-F83E680D491E}" showPageBreaks="1" showAutoFilter="1">
      <pane xSplit="3" ySplit="4" topLeftCell="D131" activePane="bottomRight" state="frozen"/>
      <selection pane="bottomRight" activeCell="L141" sqref="L141"/>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31"/>
      <headerFooter alignWithMargins="0">
        <oddHeader>&amp;L&amp;"Arial CE,tučné"&amp;11Rekapitulace výsledků zpracování finančních rozvah počtu zaměstnanců a mezd</oddHeader>
        <oddFooter>Stránka &amp;P z &amp;N</oddFooter>
      </headerFooter>
      <autoFilter ref="C4:AY153" xr:uid="{ED127BDD-60EF-4A98-8D43-5EDEC627B639}"/>
    </customSheetView>
    <customSheetView guid="{5BD10AFD-3F28-45D2-863B-A9DD20A80976}" showAutoFilter="1">
      <pane xSplit="3" ySplit="4" topLeftCell="AV67" activePane="bottomRight" state="frozen"/>
      <selection pane="bottomRight" activeCell="AV75" sqref="AV75"/>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32"/>
      <headerFooter alignWithMargins="0">
        <oddHeader>&amp;L&amp;"Arial CE,tučné"&amp;11Rekapitulace výsledků zpracování finančních rozvah počtu zaměstnanců a mezd</oddHeader>
        <oddFooter>Stránka &amp;P z &amp;N</oddFooter>
      </headerFooter>
      <autoFilter ref="C4:AY153" xr:uid="{282D959E-7BDD-4974-B98E-D764C8D16E4B}"/>
    </customSheetView>
    <customSheetView guid="{A87A3ECB-C430-4DA4-B55C-73046D0ABBAD}" showPageBreaks="1" showAutoFilter="1">
      <pane xSplit="3" ySplit="4" topLeftCell="D68" activePane="bottomRight" state="frozen"/>
      <selection pane="bottomRight" activeCell="AA84" sqref="AA84"/>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33"/>
      <headerFooter alignWithMargins="0">
        <oddHeader>&amp;L&amp;"Arial CE,tučné"&amp;11Rekapitulace výsledků zpracování finančních rozvah počtu zaměstnanců a mezd</oddHeader>
        <oddFooter>Stránka &amp;P z &amp;N</oddFooter>
      </headerFooter>
      <autoFilter ref="C4:AY153" xr:uid="{8A674611-6E79-455C-B1D9-54DBB7674EE8}"/>
    </customSheetView>
  </customSheetViews>
  <mergeCells count="75">
    <mergeCell ref="AV2:AX2"/>
    <mergeCell ref="B5:B6"/>
    <mergeCell ref="B7:B8"/>
    <mergeCell ref="B9:B10"/>
    <mergeCell ref="Y2:AB2"/>
    <mergeCell ref="X2:X3"/>
    <mergeCell ref="AC2:AR2"/>
    <mergeCell ref="B113:B114"/>
    <mergeCell ref="B115:B116"/>
    <mergeCell ref="B117:B118"/>
    <mergeCell ref="B15:B16"/>
    <mergeCell ref="B17:B18"/>
    <mergeCell ref="B33:B34"/>
    <mergeCell ref="B35:B36"/>
    <mergeCell ref="B37:B38"/>
    <mergeCell ref="B39:B40"/>
    <mergeCell ref="B29:B30"/>
    <mergeCell ref="B31:B32"/>
    <mergeCell ref="B19:B20"/>
    <mergeCell ref="B21:B22"/>
    <mergeCell ref="B23:B24"/>
    <mergeCell ref="B25:B26"/>
    <mergeCell ref="B27:B28"/>
    <mergeCell ref="B11:B12"/>
    <mergeCell ref="B13:B14"/>
    <mergeCell ref="B65:B66"/>
    <mergeCell ref="B41:B42"/>
    <mergeCell ref="B43:B44"/>
    <mergeCell ref="B45:B46"/>
    <mergeCell ref="B63:B64"/>
    <mergeCell ref="B47:B48"/>
    <mergeCell ref="B49:B50"/>
    <mergeCell ref="B51:B52"/>
    <mergeCell ref="B53:B54"/>
    <mergeCell ref="B55:B56"/>
    <mergeCell ref="B57:B58"/>
    <mergeCell ref="B59:B60"/>
    <mergeCell ref="B61:B62"/>
    <mergeCell ref="B111:B112"/>
    <mergeCell ref="B91:B92"/>
    <mergeCell ref="B93:B94"/>
    <mergeCell ref="B95:B96"/>
    <mergeCell ref="B97:B98"/>
    <mergeCell ref="B99:B100"/>
    <mergeCell ref="B101:B102"/>
    <mergeCell ref="B103:B104"/>
    <mergeCell ref="B105:B106"/>
    <mergeCell ref="B107:B108"/>
    <mergeCell ref="B109:B110"/>
    <mergeCell ref="B83:B84"/>
    <mergeCell ref="B85:B86"/>
    <mergeCell ref="B87:B88"/>
    <mergeCell ref="B89:B90"/>
    <mergeCell ref="B79:B80"/>
    <mergeCell ref="B81:B82"/>
    <mergeCell ref="B71:B72"/>
    <mergeCell ref="B73:B74"/>
    <mergeCell ref="B75:B76"/>
    <mergeCell ref="B77:B78"/>
    <mergeCell ref="B67:B68"/>
    <mergeCell ref="B69:B70"/>
    <mergeCell ref="B145:B146"/>
    <mergeCell ref="B119:B120"/>
    <mergeCell ref="B121:B122"/>
    <mergeCell ref="B123:B124"/>
    <mergeCell ref="B125:B126"/>
    <mergeCell ref="B127:B128"/>
    <mergeCell ref="B137:B138"/>
    <mergeCell ref="B139:B140"/>
    <mergeCell ref="B141:B142"/>
    <mergeCell ref="B143:B144"/>
    <mergeCell ref="B129:B130"/>
    <mergeCell ref="B131:B132"/>
    <mergeCell ref="B133:B134"/>
    <mergeCell ref="B135:B136"/>
  </mergeCells>
  <phoneticPr fontId="0" type="noConversion"/>
  <conditionalFormatting sqref="BA5:BA6 AO5:AO146">
    <cfRule type="cellIs" dxfId="71" priority="651" stopIfTrue="1" operator="lessThan">
      <formula>0</formula>
    </cfRule>
  </conditionalFormatting>
  <conditionalFormatting sqref="BA7:BA8">
    <cfRule type="cellIs" dxfId="70" priority="148" stopIfTrue="1" operator="lessThan">
      <formula>0</formula>
    </cfRule>
  </conditionalFormatting>
  <conditionalFormatting sqref="BA9:BA10">
    <cfRule type="cellIs" dxfId="69" priority="146" stopIfTrue="1" operator="lessThan">
      <formula>0</formula>
    </cfRule>
  </conditionalFormatting>
  <conditionalFormatting sqref="BA11:BA12">
    <cfRule type="cellIs" dxfId="68" priority="144" stopIfTrue="1" operator="lessThan">
      <formula>0</formula>
    </cfRule>
  </conditionalFormatting>
  <conditionalFormatting sqref="BA13:BA14">
    <cfRule type="cellIs" dxfId="67" priority="142" stopIfTrue="1" operator="lessThan">
      <formula>0</formula>
    </cfRule>
  </conditionalFormatting>
  <conditionalFormatting sqref="BA15:BA16">
    <cfRule type="cellIs" dxfId="66" priority="140" stopIfTrue="1" operator="lessThan">
      <formula>0</formula>
    </cfRule>
  </conditionalFormatting>
  <conditionalFormatting sqref="BA17:BA18">
    <cfRule type="cellIs" dxfId="65" priority="138" stopIfTrue="1" operator="lessThan">
      <formula>0</formula>
    </cfRule>
  </conditionalFormatting>
  <conditionalFormatting sqref="BA19:BA20">
    <cfRule type="cellIs" dxfId="64" priority="136" stopIfTrue="1" operator="lessThan">
      <formula>0</formula>
    </cfRule>
  </conditionalFormatting>
  <conditionalFormatting sqref="BA21:BA22">
    <cfRule type="cellIs" dxfId="63" priority="134" stopIfTrue="1" operator="lessThan">
      <formula>0</formula>
    </cfRule>
  </conditionalFormatting>
  <conditionalFormatting sqref="BA23:BA24">
    <cfRule type="cellIs" dxfId="62" priority="132" stopIfTrue="1" operator="lessThan">
      <formula>0</formula>
    </cfRule>
  </conditionalFormatting>
  <conditionalFormatting sqref="BA25:BA26">
    <cfRule type="cellIs" dxfId="61" priority="130" stopIfTrue="1" operator="lessThan">
      <formula>0</formula>
    </cfRule>
  </conditionalFormatting>
  <conditionalFormatting sqref="BA27:BA28">
    <cfRule type="cellIs" dxfId="60" priority="128" stopIfTrue="1" operator="lessThan">
      <formula>0</formula>
    </cfRule>
  </conditionalFormatting>
  <conditionalFormatting sqref="BA29:BA30">
    <cfRule type="cellIs" dxfId="59" priority="126" stopIfTrue="1" operator="lessThan">
      <formula>0</formula>
    </cfRule>
  </conditionalFormatting>
  <conditionalFormatting sqref="BA31:BA32">
    <cfRule type="cellIs" dxfId="58" priority="124" stopIfTrue="1" operator="lessThan">
      <formula>0</formula>
    </cfRule>
  </conditionalFormatting>
  <conditionalFormatting sqref="BA33:BA34">
    <cfRule type="cellIs" dxfId="57" priority="122" stopIfTrue="1" operator="lessThan">
      <formula>0</formula>
    </cfRule>
  </conditionalFormatting>
  <conditionalFormatting sqref="BA35:BA36">
    <cfRule type="cellIs" dxfId="56" priority="120" stopIfTrue="1" operator="lessThan">
      <formula>0</formula>
    </cfRule>
  </conditionalFormatting>
  <conditionalFormatting sqref="BA37:BA38">
    <cfRule type="cellIs" dxfId="55" priority="118" stopIfTrue="1" operator="lessThan">
      <formula>0</formula>
    </cfRule>
  </conditionalFormatting>
  <conditionalFormatting sqref="BA39:BA40">
    <cfRule type="cellIs" dxfId="54" priority="116" stopIfTrue="1" operator="lessThan">
      <formula>0</formula>
    </cfRule>
  </conditionalFormatting>
  <conditionalFormatting sqref="BA41:BA42">
    <cfRule type="cellIs" dxfId="53" priority="114" stopIfTrue="1" operator="lessThan">
      <formula>0</formula>
    </cfRule>
  </conditionalFormatting>
  <conditionalFormatting sqref="BA43:BA44">
    <cfRule type="cellIs" dxfId="52" priority="112" stopIfTrue="1" operator="lessThan">
      <formula>0</formula>
    </cfRule>
  </conditionalFormatting>
  <conditionalFormatting sqref="BA45:BA46">
    <cfRule type="cellIs" dxfId="51" priority="110" stopIfTrue="1" operator="lessThan">
      <formula>0</formula>
    </cfRule>
  </conditionalFormatting>
  <conditionalFormatting sqref="BA47:BA48">
    <cfRule type="cellIs" dxfId="50" priority="108" stopIfTrue="1" operator="lessThan">
      <formula>0</formula>
    </cfRule>
  </conditionalFormatting>
  <conditionalFormatting sqref="BA49:BA50">
    <cfRule type="cellIs" dxfId="49" priority="106" stopIfTrue="1" operator="lessThan">
      <formula>0</formula>
    </cfRule>
  </conditionalFormatting>
  <conditionalFormatting sqref="BA51:BA52">
    <cfRule type="cellIs" dxfId="48" priority="104" stopIfTrue="1" operator="lessThan">
      <formula>0</formula>
    </cfRule>
  </conditionalFormatting>
  <conditionalFormatting sqref="BA53:BA54">
    <cfRule type="cellIs" dxfId="47" priority="102" stopIfTrue="1" operator="lessThan">
      <formula>0</formula>
    </cfRule>
  </conditionalFormatting>
  <conditionalFormatting sqref="BA55:BA56">
    <cfRule type="cellIs" dxfId="46" priority="100" stopIfTrue="1" operator="lessThan">
      <formula>0</formula>
    </cfRule>
  </conditionalFormatting>
  <conditionalFormatting sqref="BA57:BA58">
    <cfRule type="cellIs" dxfId="45" priority="98" stopIfTrue="1" operator="lessThan">
      <formula>0</formula>
    </cfRule>
  </conditionalFormatting>
  <conditionalFormatting sqref="BA59:BA60">
    <cfRule type="cellIs" dxfId="44" priority="96" stopIfTrue="1" operator="lessThan">
      <formula>0</formula>
    </cfRule>
  </conditionalFormatting>
  <conditionalFormatting sqref="BA61:BA62">
    <cfRule type="cellIs" dxfId="43" priority="94" stopIfTrue="1" operator="lessThan">
      <formula>0</formula>
    </cfRule>
  </conditionalFormatting>
  <conditionalFormatting sqref="BA63:BA64">
    <cfRule type="cellIs" dxfId="42" priority="92" stopIfTrue="1" operator="lessThan">
      <formula>0</formula>
    </cfRule>
  </conditionalFormatting>
  <conditionalFormatting sqref="BA65:BA66">
    <cfRule type="cellIs" dxfId="41" priority="90" stopIfTrue="1" operator="lessThan">
      <formula>0</formula>
    </cfRule>
  </conditionalFormatting>
  <conditionalFormatting sqref="BA67:BA68">
    <cfRule type="cellIs" dxfId="40" priority="88" stopIfTrue="1" operator="lessThan">
      <formula>0</formula>
    </cfRule>
  </conditionalFormatting>
  <conditionalFormatting sqref="BA69:BA70">
    <cfRule type="cellIs" dxfId="39" priority="86" stopIfTrue="1" operator="lessThan">
      <formula>0</formula>
    </cfRule>
  </conditionalFormatting>
  <conditionalFormatting sqref="BA71:BA72">
    <cfRule type="cellIs" dxfId="38" priority="84" stopIfTrue="1" operator="lessThan">
      <formula>0</formula>
    </cfRule>
  </conditionalFormatting>
  <conditionalFormatting sqref="BA73:BA74">
    <cfRule type="cellIs" dxfId="37" priority="82" stopIfTrue="1" operator="lessThan">
      <formula>0</formula>
    </cfRule>
  </conditionalFormatting>
  <conditionalFormatting sqref="BA75:BA76">
    <cfRule type="cellIs" dxfId="36" priority="80" stopIfTrue="1" operator="lessThan">
      <formula>0</formula>
    </cfRule>
  </conditionalFormatting>
  <conditionalFormatting sqref="BA77:BA78">
    <cfRule type="cellIs" dxfId="35" priority="78" stopIfTrue="1" operator="lessThan">
      <formula>0</formula>
    </cfRule>
  </conditionalFormatting>
  <conditionalFormatting sqref="BA79:BA80">
    <cfRule type="cellIs" dxfId="34" priority="76" stopIfTrue="1" operator="lessThan">
      <formula>0</formula>
    </cfRule>
  </conditionalFormatting>
  <conditionalFormatting sqref="BA81:BA82">
    <cfRule type="cellIs" dxfId="33" priority="74" stopIfTrue="1" operator="lessThan">
      <formula>0</formula>
    </cfRule>
  </conditionalFormatting>
  <conditionalFormatting sqref="BA83:BA84">
    <cfRule type="cellIs" dxfId="32" priority="72" stopIfTrue="1" operator="lessThan">
      <formula>0</formula>
    </cfRule>
  </conditionalFormatting>
  <conditionalFormatting sqref="BA85:BA86">
    <cfRule type="cellIs" dxfId="31" priority="70" stopIfTrue="1" operator="lessThan">
      <formula>0</formula>
    </cfRule>
  </conditionalFormatting>
  <conditionalFormatting sqref="BA87:BA88">
    <cfRule type="cellIs" dxfId="30" priority="68" stopIfTrue="1" operator="lessThan">
      <formula>0</formula>
    </cfRule>
  </conditionalFormatting>
  <conditionalFormatting sqref="BA89:BA90">
    <cfRule type="cellIs" dxfId="29" priority="66" stopIfTrue="1" operator="lessThan">
      <formula>0</formula>
    </cfRule>
  </conditionalFormatting>
  <conditionalFormatting sqref="BA91:BA92">
    <cfRule type="cellIs" dxfId="28" priority="64" stopIfTrue="1" operator="lessThan">
      <formula>0</formula>
    </cfRule>
  </conditionalFormatting>
  <conditionalFormatting sqref="BA93:BA94">
    <cfRule type="cellIs" dxfId="27" priority="62" stopIfTrue="1" operator="lessThan">
      <formula>0</formula>
    </cfRule>
  </conditionalFormatting>
  <conditionalFormatting sqref="BA95:BA96">
    <cfRule type="cellIs" dxfId="26" priority="60" stopIfTrue="1" operator="lessThan">
      <formula>0</formula>
    </cfRule>
  </conditionalFormatting>
  <conditionalFormatting sqref="BA97:BA98">
    <cfRule type="cellIs" dxfId="25" priority="58" stopIfTrue="1" operator="lessThan">
      <formula>0</formula>
    </cfRule>
  </conditionalFormatting>
  <conditionalFormatting sqref="BA99:BA100">
    <cfRule type="cellIs" dxfId="24" priority="56" stopIfTrue="1" operator="lessThan">
      <formula>0</formula>
    </cfRule>
  </conditionalFormatting>
  <conditionalFormatting sqref="BA101:BA102">
    <cfRule type="cellIs" dxfId="23" priority="54" stopIfTrue="1" operator="lessThan">
      <formula>0</formula>
    </cfRule>
  </conditionalFormatting>
  <conditionalFormatting sqref="BA103:BA104">
    <cfRule type="cellIs" dxfId="22" priority="52" stopIfTrue="1" operator="lessThan">
      <formula>0</formula>
    </cfRule>
  </conditionalFormatting>
  <conditionalFormatting sqref="BA105:BA106">
    <cfRule type="cellIs" dxfId="21" priority="50" stopIfTrue="1" operator="lessThan">
      <formula>0</formula>
    </cfRule>
  </conditionalFormatting>
  <conditionalFormatting sqref="BA107:BA108">
    <cfRule type="cellIs" dxfId="20" priority="48" stopIfTrue="1" operator="lessThan">
      <formula>0</formula>
    </cfRule>
  </conditionalFormatting>
  <conditionalFormatting sqref="BA109:BA110">
    <cfRule type="cellIs" dxfId="19" priority="46" stopIfTrue="1" operator="lessThan">
      <formula>0</formula>
    </cfRule>
  </conditionalFormatting>
  <conditionalFormatting sqref="BA111:BA112">
    <cfRule type="cellIs" dxfId="18" priority="44" stopIfTrue="1" operator="lessThan">
      <formula>0</formula>
    </cfRule>
  </conditionalFormatting>
  <conditionalFormatting sqref="BA113:BA114">
    <cfRule type="cellIs" dxfId="17" priority="42" stopIfTrue="1" operator="lessThan">
      <formula>0</formula>
    </cfRule>
  </conditionalFormatting>
  <conditionalFormatting sqref="BA115:BA116">
    <cfRule type="cellIs" dxfId="16" priority="40" stopIfTrue="1" operator="lessThan">
      <formula>0</formula>
    </cfRule>
  </conditionalFormatting>
  <conditionalFormatting sqref="BA117:BA118">
    <cfRule type="cellIs" dxfId="15" priority="38" stopIfTrue="1" operator="lessThan">
      <formula>0</formula>
    </cfRule>
  </conditionalFormatting>
  <conditionalFormatting sqref="BA119:BA120">
    <cfRule type="cellIs" dxfId="14" priority="36" stopIfTrue="1" operator="lessThan">
      <formula>0</formula>
    </cfRule>
  </conditionalFormatting>
  <conditionalFormatting sqref="BA121:BA122">
    <cfRule type="cellIs" dxfId="13" priority="34" stopIfTrue="1" operator="lessThan">
      <formula>0</formula>
    </cfRule>
  </conditionalFormatting>
  <conditionalFormatting sqref="BA123:BA124">
    <cfRule type="cellIs" dxfId="12" priority="32" stopIfTrue="1" operator="lessThan">
      <formula>0</formula>
    </cfRule>
  </conditionalFormatting>
  <conditionalFormatting sqref="BA125:BA126">
    <cfRule type="cellIs" dxfId="11" priority="30" stopIfTrue="1" operator="lessThan">
      <formula>0</formula>
    </cfRule>
  </conditionalFormatting>
  <conditionalFormatting sqref="BA127:BA128">
    <cfRule type="cellIs" dxfId="10" priority="28" stopIfTrue="1" operator="lessThan">
      <formula>0</formula>
    </cfRule>
  </conditionalFormatting>
  <conditionalFormatting sqref="BA129:BA130">
    <cfRule type="cellIs" dxfId="9" priority="26" stopIfTrue="1" operator="lessThan">
      <formula>0</formula>
    </cfRule>
  </conditionalFormatting>
  <conditionalFormatting sqref="BA131:BA132">
    <cfRule type="cellIs" dxfId="8" priority="24" stopIfTrue="1" operator="lessThan">
      <formula>0</formula>
    </cfRule>
  </conditionalFormatting>
  <conditionalFormatting sqref="BA133:BA134">
    <cfRule type="cellIs" dxfId="7" priority="22" stopIfTrue="1" operator="lessThan">
      <formula>0</formula>
    </cfRule>
  </conditionalFormatting>
  <conditionalFormatting sqref="BA135:BA136">
    <cfRule type="cellIs" dxfId="6" priority="20" stopIfTrue="1" operator="lessThan">
      <formula>0</formula>
    </cfRule>
  </conditionalFormatting>
  <conditionalFormatting sqref="BA137:BA138">
    <cfRule type="cellIs" dxfId="5" priority="18" stopIfTrue="1" operator="lessThan">
      <formula>0</formula>
    </cfRule>
  </conditionalFormatting>
  <conditionalFormatting sqref="BA139:BA140">
    <cfRule type="cellIs" dxfId="4" priority="16" stopIfTrue="1" operator="lessThan">
      <formula>0</formula>
    </cfRule>
  </conditionalFormatting>
  <conditionalFormatting sqref="BA141:BA142">
    <cfRule type="cellIs" dxfId="3" priority="14" stopIfTrue="1" operator="lessThan">
      <formula>0</formula>
    </cfRule>
  </conditionalFormatting>
  <conditionalFormatting sqref="BA143:BA144">
    <cfRule type="cellIs" dxfId="2" priority="12" stopIfTrue="1" operator="lessThan">
      <formula>0</formula>
    </cfRule>
  </conditionalFormatting>
  <conditionalFormatting sqref="BA145:BA146">
    <cfRule type="cellIs" dxfId="1" priority="10" stopIfTrue="1" operator="lessThan">
      <formula>0</formula>
    </cfRule>
  </conditionalFormatting>
  <conditionalFormatting sqref="V143 V21 V7 V5 V9 V11 V13 V15 V17 V19 V23 V25 V27 V29 V31 V33 V35 V37 V39 V41 V43 V47 V49 V51 V53 V55 V57 V59 V61 V63 V65 V67 V69 V71 V73 V75 V77 V79 V81 V83 V85 V87 V89 V91 V93 V95 V97 V99 V101 V103 V105 V107 V109 V111 V113 V115 V117 V119 V121 V123 V125 V127 V129 V131 V133 V135 V137 V139 V141 V145">
    <cfRule type="dataBar" priority="1019">
      <dataBar>
        <cfvo type="min"/>
        <cfvo type="max"/>
        <color rgb="FF008AEF"/>
      </dataBar>
    </cfRule>
  </conditionalFormatting>
  <conditionalFormatting sqref="U143 U21 U5 U7 U9 U11 U13 U15 U17 U19 U23 U25 U27 U29 U31 U33 U35 U37 U39 U41 U43 U47 U49 U51 U53 U55 U57 U59 U61 U63 U65 U67 U69 U71 U73 U75 U77 U79 U81 U83 U85 U87 U89 U91 U93 U95 U97 U99 U101 U103 U105 U107 U109 U111 U113 U115 U117 U119 U121 U123 U125 U127 U129 U131 U133 U135 U137 U139 U141 U145">
    <cfRule type="dataBar" priority="1090">
      <dataBar>
        <cfvo type="min"/>
        <cfvo type="max"/>
        <color rgb="FF008AEF"/>
      </dataBar>
    </cfRule>
  </conditionalFormatting>
  <conditionalFormatting sqref="V144 V22 V6 V8 V10 V12 V14 V16 V18 V20 V24 V26 V28 V30 V32 V34 V38 V40 V42 V44 V46 V48 V50 V52 V54 V56 V58 V60 V62 V64 V66 V68 V70 V72 V74 V76 V78 V80 V82 V84 V86 V88 V90 V92 V94 V96 V98 V100 V102 V104 V106 V108 V110 V112 V114 V116 V118 V120 V122 V124 V126 V128 V130 V132 V134 V136 V138 V140 V142 V146">
    <cfRule type="dataBar" priority="1161">
      <dataBar>
        <cfvo type="min"/>
        <cfvo type="max"/>
        <color rgb="FF63C384"/>
      </dataBar>
    </cfRule>
  </conditionalFormatting>
  <conditionalFormatting sqref="U144 U22 U8 U6 U10 U12 U14 U16 U18 U20 U24 U26 U28 U30 U32 U34 U38 U40 U42 U44 U46 U48 U50 U52 U54 U56 U58 U60 U62 U64 U66 U68 U70 U72 U74 U76 U78 U80 U82 U84 U86 U88 U90 U92 U94 U96 U98 U100 U102 U104 U106 U108 U110 U112 U114 U116 U118 U120 U122 U124 U126 U128 U130 U132 U134 U136 U138 U140 U142 U146">
    <cfRule type="dataBar" priority="1232">
      <dataBar>
        <cfvo type="min"/>
        <cfvo type="max"/>
        <color rgb="FF63C384"/>
      </dataBar>
    </cfRule>
  </conditionalFormatting>
  <conditionalFormatting sqref="AZ5:AZ146">
    <cfRule type="cellIs" dxfId="0" priority="5" stopIfTrue="1" operator="lessThan">
      <formula>0</formula>
    </cfRule>
  </conditionalFormatting>
  <conditionalFormatting sqref="V36">
    <cfRule type="dataBar" priority="3">
      <dataBar>
        <cfvo type="min"/>
        <cfvo type="max"/>
        <color rgb="FF63C384"/>
      </dataBar>
    </cfRule>
  </conditionalFormatting>
  <conditionalFormatting sqref="U36">
    <cfRule type="dataBar" priority="4">
      <dataBar>
        <cfvo type="min"/>
        <cfvo type="max"/>
        <color rgb="FF63C384"/>
      </dataBar>
    </cfRule>
  </conditionalFormatting>
  <conditionalFormatting sqref="V45">
    <cfRule type="dataBar" priority="1">
      <dataBar>
        <cfvo type="min"/>
        <cfvo type="max"/>
        <color rgb="FF008AEF"/>
      </dataBar>
    </cfRule>
  </conditionalFormatting>
  <conditionalFormatting sqref="U45">
    <cfRule type="dataBar" priority="2">
      <dataBar>
        <cfvo type="min"/>
        <cfvo type="max"/>
        <color rgb="FF008AEF"/>
      </dataBar>
    </cfRule>
  </conditionalFormatting>
  <pageMargins left="0.47244094488188981" right="0.43307086614173229" top="0.59055118110236227" bottom="0.4" header="0.39370078740157483" footer="0.25"/>
  <pageSetup paperSize="9" scale="70" orientation="landscape" r:id="rId34"/>
  <headerFooter alignWithMargins="0">
    <oddHeader>&amp;L&amp;"Arial CE,Tučné"&amp;11Rekapitulace výsledků zpracování finančních rozvah počtu zaměstnanců a prostředků na platy</oddHeader>
    <oddFooter>Stránka &amp;P z &amp;N</oddFooter>
  </headerFooter>
  <colBreaks count="11" manualBreakCount="11">
    <brk id="18" max="1048575" man="1"/>
    <brk id="52" max="1048575" man="1"/>
    <brk id="54" max="1048575" man="1"/>
    <brk id="57" max="1048575" man="1"/>
    <brk id="58" max="1048575" man="1"/>
    <brk id="61" max="1048575" man="1"/>
    <brk id="64" max="1048575" man="1"/>
    <brk id="67" max="1048575" man="1"/>
    <brk id="70" max="1048575" man="1"/>
    <brk id="73" max="1048575" man="1"/>
    <brk id="83" max="1048575" man="1"/>
  </colBreaks>
  <legacyDrawing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48"/>
  <sheetViews>
    <sheetView workbookViewId="0">
      <selection activeCell="A4" sqref="A4:B48"/>
    </sheetView>
  </sheetViews>
  <sheetFormatPr defaultRowHeight="12.75" x14ac:dyDescent="0.2"/>
  <cols>
    <col min="1" max="1" width="36.140625" customWidth="1"/>
  </cols>
  <sheetData>
    <row r="3" spans="1:2" ht="13.5" thickBot="1" x14ac:dyDescent="0.25"/>
    <row r="4" spans="1:2" ht="13.5" thickBot="1" x14ac:dyDescent="0.25">
      <c r="A4" s="109" t="s">
        <v>41</v>
      </c>
      <c r="B4" s="111" t="s">
        <v>36</v>
      </c>
    </row>
    <row r="5" spans="1:2" ht="24.75" thickBot="1" x14ac:dyDescent="0.25">
      <c r="A5" s="110" t="s">
        <v>26</v>
      </c>
      <c r="B5" s="112" t="s">
        <v>36</v>
      </c>
    </row>
    <row r="6" spans="1:2" ht="24.75" thickBot="1" x14ac:dyDescent="0.25">
      <c r="A6" s="110" t="s">
        <v>27</v>
      </c>
      <c r="B6" s="112" t="s">
        <v>36</v>
      </c>
    </row>
    <row r="7" spans="1:2" ht="24.75" thickBot="1" x14ac:dyDescent="0.25">
      <c r="A7" s="110" t="s">
        <v>24</v>
      </c>
      <c r="B7" s="112" t="s">
        <v>36</v>
      </c>
    </row>
    <row r="8" spans="1:2" ht="24.75" thickBot="1" x14ac:dyDescent="0.25">
      <c r="A8" s="110" t="s">
        <v>23</v>
      </c>
      <c r="B8" s="112" t="s">
        <v>36</v>
      </c>
    </row>
    <row r="9" spans="1:2" ht="24.75" thickBot="1" x14ac:dyDescent="0.25">
      <c r="A9" s="110" t="s">
        <v>25</v>
      </c>
      <c r="B9" s="112" t="s">
        <v>36</v>
      </c>
    </row>
    <row r="10" spans="1:2" ht="13.5" thickBot="1" x14ac:dyDescent="0.25">
      <c r="A10" s="110" t="s">
        <v>17</v>
      </c>
      <c r="B10" s="112" t="s">
        <v>36</v>
      </c>
    </row>
    <row r="11" spans="1:2" ht="13.5" thickBot="1" x14ac:dyDescent="0.25">
      <c r="A11" s="110" t="s">
        <v>18</v>
      </c>
      <c r="B11" s="112" t="s">
        <v>36</v>
      </c>
    </row>
    <row r="12" spans="1:2" ht="13.5" thickBot="1" x14ac:dyDescent="0.25">
      <c r="A12" s="110" t="s">
        <v>19</v>
      </c>
      <c r="B12" s="112" t="s">
        <v>36</v>
      </c>
    </row>
    <row r="13" spans="1:2" ht="13.5" thickBot="1" x14ac:dyDescent="0.25">
      <c r="A13" s="110" t="s">
        <v>20</v>
      </c>
      <c r="B13" s="112" t="s">
        <v>36</v>
      </c>
    </row>
    <row r="14" spans="1:2" ht="34.5" thickBot="1" x14ac:dyDescent="0.25">
      <c r="A14" s="99" t="s">
        <v>66</v>
      </c>
      <c r="B14" s="100" t="s">
        <v>67</v>
      </c>
    </row>
    <row r="15" spans="1:2" ht="34.5" thickBot="1" x14ac:dyDescent="0.25">
      <c r="A15" s="96" t="s">
        <v>68</v>
      </c>
      <c r="B15" s="97" t="s">
        <v>3</v>
      </c>
    </row>
    <row r="16" spans="1:2" ht="36.75" thickBot="1" x14ac:dyDescent="0.25">
      <c r="A16" s="129" t="s">
        <v>65</v>
      </c>
      <c r="B16" s="130" t="s">
        <v>3</v>
      </c>
    </row>
    <row r="17" spans="1:2" ht="24" x14ac:dyDescent="0.2">
      <c r="A17" s="171" t="s">
        <v>69</v>
      </c>
      <c r="B17" s="128" t="s">
        <v>38</v>
      </c>
    </row>
    <row r="18" spans="1:2" x14ac:dyDescent="0.2">
      <c r="A18" s="25" t="s">
        <v>64</v>
      </c>
      <c r="B18" s="7" t="s">
        <v>60</v>
      </c>
    </row>
    <row r="19" spans="1:2" x14ac:dyDescent="0.2">
      <c r="A19" s="26" t="s">
        <v>63</v>
      </c>
      <c r="B19" s="2" t="s">
        <v>60</v>
      </c>
    </row>
    <row r="20" spans="1:2" ht="24" x14ac:dyDescent="0.2">
      <c r="A20" s="26" t="s">
        <v>62</v>
      </c>
      <c r="B20" s="2" t="s">
        <v>60</v>
      </c>
    </row>
    <row r="21" spans="1:2" ht="24.75" thickBot="1" x14ac:dyDescent="0.25">
      <c r="A21" s="26" t="s">
        <v>61</v>
      </c>
      <c r="B21" s="2" t="s">
        <v>60</v>
      </c>
    </row>
    <row r="22" spans="1:2" ht="13.5" thickBot="1" x14ac:dyDescent="0.25">
      <c r="A22" s="90" t="s">
        <v>42</v>
      </c>
      <c r="B22" s="75" t="s">
        <v>31</v>
      </c>
    </row>
    <row r="23" spans="1:2" ht="13.5" thickBot="1" x14ac:dyDescent="0.25">
      <c r="A23" s="167" t="s">
        <v>43</v>
      </c>
      <c r="B23" s="169"/>
    </row>
    <row r="24" spans="1:2" ht="24.75" thickBot="1" x14ac:dyDescent="0.25">
      <c r="A24" s="151" t="s">
        <v>72</v>
      </c>
      <c r="B24" s="152"/>
    </row>
    <row r="25" spans="1:2" ht="24" x14ac:dyDescent="0.2">
      <c r="A25" s="168" t="s">
        <v>44</v>
      </c>
      <c r="B25" s="170"/>
    </row>
    <row r="26" spans="1:2" ht="36" x14ac:dyDescent="0.2">
      <c r="A26" s="165" t="s">
        <v>70</v>
      </c>
      <c r="B26" s="166" t="s">
        <v>59</v>
      </c>
    </row>
    <row r="27" spans="1:2" ht="36" x14ac:dyDescent="0.2">
      <c r="A27" s="148" t="s">
        <v>77</v>
      </c>
      <c r="B27" s="149" t="s">
        <v>59</v>
      </c>
    </row>
    <row r="28" spans="1:2" ht="24.75" thickBot="1" x14ac:dyDescent="0.25">
      <c r="A28" s="89" t="s">
        <v>45</v>
      </c>
      <c r="B28" s="76" t="s">
        <v>75</v>
      </c>
    </row>
    <row r="29" spans="1:2" ht="36" x14ac:dyDescent="0.2">
      <c r="A29" s="189" t="s">
        <v>46</v>
      </c>
      <c r="B29" s="33" t="s">
        <v>76</v>
      </c>
    </row>
    <row r="30" spans="1:2" ht="24" x14ac:dyDescent="0.2">
      <c r="A30" s="190" t="s">
        <v>47</v>
      </c>
      <c r="B30" s="7" t="s">
        <v>5</v>
      </c>
    </row>
    <row r="31" spans="1:2" ht="24" x14ac:dyDescent="0.2">
      <c r="A31" s="27" t="s">
        <v>48</v>
      </c>
      <c r="B31" s="2" t="s">
        <v>6</v>
      </c>
    </row>
    <row r="32" spans="1:2" ht="24" x14ac:dyDescent="0.2">
      <c r="A32" s="26" t="s">
        <v>49</v>
      </c>
      <c r="B32" s="2" t="s">
        <v>0</v>
      </c>
    </row>
    <row r="33" spans="1:2" ht="36" x14ac:dyDescent="0.2">
      <c r="A33" s="28" t="s">
        <v>50</v>
      </c>
      <c r="B33" s="2" t="s">
        <v>21</v>
      </c>
    </row>
    <row r="34" spans="1:2" ht="24" x14ac:dyDescent="0.2">
      <c r="A34" s="188" t="s">
        <v>51</v>
      </c>
      <c r="B34" s="2" t="s">
        <v>28</v>
      </c>
    </row>
    <row r="35" spans="1:2" ht="24" x14ac:dyDescent="0.2">
      <c r="A35" s="27" t="s">
        <v>52</v>
      </c>
      <c r="B35" s="2" t="s">
        <v>7</v>
      </c>
    </row>
    <row r="36" spans="1:2" ht="24.75" thickBot="1" x14ac:dyDescent="0.25">
      <c r="A36" s="24" t="s">
        <v>53</v>
      </c>
      <c r="B36" s="152" t="s">
        <v>8</v>
      </c>
    </row>
    <row r="37" spans="1:2" ht="24" x14ac:dyDescent="0.2">
      <c r="A37" s="189" t="s">
        <v>79</v>
      </c>
      <c r="B37" s="33" t="s">
        <v>78</v>
      </c>
    </row>
    <row r="38" spans="1:2" ht="24" x14ac:dyDescent="0.2">
      <c r="A38" s="185" t="s">
        <v>29</v>
      </c>
      <c r="B38" s="7" t="s">
        <v>9</v>
      </c>
    </row>
    <row r="39" spans="1:2" ht="36" x14ac:dyDescent="0.2">
      <c r="A39" s="26" t="s">
        <v>30</v>
      </c>
      <c r="B39" s="2" t="s">
        <v>10</v>
      </c>
    </row>
    <row r="40" spans="1:2" ht="13.5" x14ac:dyDescent="0.25">
      <c r="A40" s="27" t="s">
        <v>54</v>
      </c>
      <c r="B40" s="11" t="s">
        <v>22</v>
      </c>
    </row>
    <row r="41" spans="1:2" ht="13.5" thickBot="1" x14ac:dyDescent="0.25">
      <c r="A41" s="24" t="s">
        <v>55</v>
      </c>
      <c r="B41" s="152" t="s">
        <v>11</v>
      </c>
    </row>
    <row r="42" spans="1:2" ht="36.75" x14ac:dyDescent="0.25">
      <c r="A42" s="181" t="s">
        <v>56</v>
      </c>
      <c r="B42" s="182" t="s">
        <v>1</v>
      </c>
    </row>
    <row r="43" spans="1:2" ht="24" x14ac:dyDescent="0.2">
      <c r="A43" s="29" t="s">
        <v>57</v>
      </c>
      <c r="B43" s="35" t="s">
        <v>3</v>
      </c>
    </row>
    <row r="44" spans="1:2" x14ac:dyDescent="0.2">
      <c r="A44" s="88" t="s">
        <v>73</v>
      </c>
      <c r="B44" s="49" t="s">
        <v>12</v>
      </c>
    </row>
    <row r="45" spans="1:2" ht="13.5" thickBot="1" x14ac:dyDescent="0.25">
      <c r="A45" s="20" t="s">
        <v>4</v>
      </c>
      <c r="B45" s="15" t="s">
        <v>58</v>
      </c>
    </row>
    <row r="46" spans="1:2" ht="24.75" thickBot="1" x14ac:dyDescent="0.25">
      <c r="A46" s="30" t="s">
        <v>39</v>
      </c>
      <c r="B46" s="19" t="s">
        <v>15</v>
      </c>
    </row>
    <row r="47" spans="1:2" ht="24.75" thickBot="1" x14ac:dyDescent="0.25">
      <c r="A47" s="83" t="s">
        <v>40</v>
      </c>
      <c r="B47" s="84" t="s">
        <v>15</v>
      </c>
    </row>
    <row r="48" spans="1:2" x14ac:dyDescent="0.2">
      <c r="A48" s="31" t="s">
        <v>14</v>
      </c>
      <c r="B48" s="10" t="s">
        <v>16</v>
      </c>
    </row>
  </sheetData>
  <customSheetViews>
    <customSheetView guid="{648EDD87-2654-4B80-BBE4-7C270B7F7285}">
      <selection activeCell="A4" sqref="A4:B48"/>
      <pageMargins left="0.78740157499999996" right="0.78740157499999996" top="0.984251969" bottom="0.984251969" header="0.4921259845" footer="0.4921259845"/>
      <pageSetup paperSize="9" orientation="portrait" r:id="rId1"/>
      <headerFooter alignWithMargins="0"/>
    </customSheetView>
    <customSheetView guid="{E2F615B6-BBCA-4E66-88C3-CC39B7FC8D9C}">
      <selection activeCell="A4" sqref="A4:B48"/>
      <pageMargins left="0.78740157499999996" right="0.78740157499999996" top="0.984251969" bottom="0.984251969" header="0.4921259845" footer="0.4921259845"/>
      <pageSetup paperSize="9" orientation="portrait" r:id="rId2"/>
      <headerFooter alignWithMargins="0"/>
    </customSheetView>
    <customSheetView guid="{7A694604-DFE4-434C-BF7B-7E97A9C037D7}">
      <selection activeCell="A4" sqref="A4:B48"/>
      <pageMargins left="0.78740157499999996" right="0.78740157499999996" top="0.984251969" bottom="0.984251969" header="0.4921259845" footer="0.4921259845"/>
      <pageSetup paperSize="9" orientation="portrait" r:id="rId3"/>
      <headerFooter alignWithMargins="0"/>
    </customSheetView>
    <customSheetView guid="{04917EA0-AEB4-44DB-A74D-B68FB737E1D8}">
      <selection activeCell="A4" sqref="A4:B48"/>
      <pageMargins left="0.78740157499999996" right="0.78740157499999996" top="0.984251969" bottom="0.984251969" header="0.4921259845" footer="0.4921259845"/>
      <pageSetup paperSize="9" orientation="portrait" r:id="rId4"/>
      <headerFooter alignWithMargins="0"/>
    </customSheetView>
    <customSheetView guid="{972E7F8C-31AC-4DFF-B689-2F9F300E0209}">
      <selection activeCell="A4" sqref="A4:B48"/>
      <pageMargins left="0.78740157499999996" right="0.78740157499999996" top="0.984251969" bottom="0.984251969" header="0.4921259845" footer="0.4921259845"/>
      <pageSetup paperSize="9" orientation="portrait" r:id="rId5"/>
      <headerFooter alignWithMargins="0"/>
    </customSheetView>
    <customSheetView guid="{FE72A262-5F60-4734-BA37-E1F53DE32186}">
      <selection activeCell="A4" sqref="A4:B48"/>
      <pageMargins left="0.78740157499999996" right="0.78740157499999996" top="0.984251969" bottom="0.984251969" header="0.4921259845" footer="0.4921259845"/>
      <pageSetup paperSize="9" orientation="portrait" r:id="rId6"/>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7"/>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8"/>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9"/>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10"/>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11"/>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2"/>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3"/>
      <headerFooter alignWithMargins="0"/>
    </customSheetView>
    <customSheetView guid="{5FC9C78E-5B53-4558-848D-02C7639ADF8F}">
      <selection activeCell="A4" sqref="A4:B48"/>
      <pageMargins left="0.78740157499999996" right="0.78740157499999996" top="0.984251969" bottom="0.984251969" header="0.4921259845" footer="0.4921259845"/>
      <pageSetup paperSize="9" orientation="portrait" r:id="rId14"/>
      <headerFooter alignWithMargins="0"/>
    </customSheetView>
    <customSheetView guid="{CC19F704-C7A3-4D0D-B65E-971BF5D6AF9C}">
      <selection activeCell="A4" sqref="A4:B48"/>
      <pageMargins left="0.78740157499999996" right="0.78740157499999996" top="0.984251969" bottom="0.984251969" header="0.4921259845" footer="0.4921259845"/>
      <pageSetup paperSize="9" orientation="portrait" r:id="rId15"/>
      <headerFooter alignWithMargins="0"/>
    </customSheetView>
    <customSheetView guid="{D6DB05B1-397F-4DFD-8DE6-12D29C310C44}">
      <selection activeCell="A4" sqref="A4:B48"/>
      <pageMargins left="0.78740157499999996" right="0.78740157499999996" top="0.984251969" bottom="0.984251969" header="0.4921259845" footer="0.4921259845"/>
      <pageSetup paperSize="9" orientation="portrait" r:id="rId16"/>
      <headerFooter alignWithMargins="0"/>
    </customSheetView>
    <customSheetView guid="{0B96E24D-B6C1-4EBE-A0B1-F83E680D491E}">
      <selection activeCell="A4" sqref="A4:B48"/>
      <pageMargins left="0.78740157499999996" right="0.78740157499999996" top="0.984251969" bottom="0.984251969" header="0.4921259845" footer="0.4921259845"/>
      <pageSetup paperSize="9" orientation="portrait" r:id="rId17"/>
      <headerFooter alignWithMargins="0"/>
    </customSheetView>
    <customSheetView guid="{5BD10AFD-3F28-45D2-863B-A9DD20A80976}">
      <selection activeCell="A4" sqref="A4:B48"/>
      <pageMargins left="0.78740157499999996" right="0.78740157499999996" top="0.984251969" bottom="0.984251969" header="0.4921259845" footer="0.4921259845"/>
      <pageSetup paperSize="9" orientation="portrait" r:id="rId18"/>
      <headerFooter alignWithMargins="0"/>
    </customSheetView>
    <customSheetView guid="{A87A3ECB-C430-4DA4-B55C-73046D0ABBAD}">
      <selection activeCell="A4" sqref="A4:B48"/>
      <pageMargins left="0.78740157499999996" right="0.78740157499999996" top="0.984251969" bottom="0.984251969" header="0.4921259845" footer="0.4921259845"/>
      <pageSetup paperSize="9" orientation="portrait" r:id="rId19"/>
      <headerFooter alignWithMargins="0"/>
    </customSheetView>
  </customSheetViews>
  <phoneticPr fontId="0" type="noConversion"/>
  <pageMargins left="0.78740157499999996" right="0.78740157499999996" top="0.984251969" bottom="0.984251969" header="0.4921259845" footer="0.4921259845"/>
  <pageSetup paperSize="9" orientation="portrait" r:id="rId2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customSheetViews>
    <customSheetView guid="{648EDD87-2654-4B80-BBE4-7C270B7F7285}">
      <pageMargins left="0.78740157499999996" right="0.78740157499999996" top="0.984251969" bottom="0.984251969" header="0.4921259845" footer="0.4921259845"/>
      <pageSetup paperSize="9" orientation="portrait" r:id="rId1"/>
      <headerFooter alignWithMargins="0"/>
    </customSheetView>
    <customSheetView guid="{E2F615B6-BBCA-4E66-88C3-CC39B7FC8D9C}">
      <pageMargins left="0.78740157499999996" right="0.78740157499999996" top="0.984251969" bottom="0.984251969" header="0.4921259845" footer="0.4921259845"/>
      <pageSetup paperSize="9" orientation="portrait" r:id="rId2"/>
      <headerFooter alignWithMargins="0"/>
    </customSheetView>
    <customSheetView guid="{7A694604-DFE4-434C-BF7B-7E97A9C037D7}">
      <pageMargins left="0.78740157499999996" right="0.78740157499999996" top="0.984251969" bottom="0.984251969" header="0.4921259845" footer="0.4921259845"/>
      <pageSetup paperSize="9" orientation="portrait" r:id="rId3"/>
      <headerFooter alignWithMargins="0"/>
    </customSheetView>
    <customSheetView guid="{04917EA0-AEB4-44DB-A74D-B68FB737E1D8}">
      <pageMargins left="0.78740157499999996" right="0.78740157499999996" top="0.984251969" bottom="0.984251969" header="0.4921259845" footer="0.4921259845"/>
      <pageSetup paperSize="9" orientation="portrait" r:id="rId4"/>
      <headerFooter alignWithMargins="0"/>
    </customSheetView>
    <customSheetView guid="{972E7F8C-31AC-4DFF-B689-2F9F300E0209}">
      <pageMargins left="0.78740157499999996" right="0.78740157499999996" top="0.984251969" bottom="0.984251969" header="0.4921259845" footer="0.4921259845"/>
      <pageSetup paperSize="9" orientation="portrait" r:id="rId5"/>
      <headerFooter alignWithMargins="0"/>
    </customSheetView>
    <customSheetView guid="{FE72A262-5F60-4734-BA37-E1F53DE32186}">
      <pageMargins left="0.78740157499999996" right="0.78740157499999996" top="0.984251969" bottom="0.984251969" header="0.4921259845" footer="0.4921259845"/>
      <pageSetup paperSize="9" orientation="portrait" r:id="rId6"/>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7"/>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8"/>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9"/>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10"/>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11"/>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2"/>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3"/>
      <headerFooter alignWithMargins="0"/>
    </customSheetView>
    <customSheetView guid="{5FC9C78E-5B53-4558-848D-02C7639ADF8F}">
      <pageMargins left="0.78740157499999996" right="0.78740157499999996" top="0.984251969" bottom="0.984251969" header="0.4921259845" footer="0.4921259845"/>
      <pageSetup paperSize="9" orientation="portrait" r:id="rId14"/>
      <headerFooter alignWithMargins="0"/>
    </customSheetView>
    <customSheetView guid="{CC19F704-C7A3-4D0D-B65E-971BF5D6AF9C}">
      <pageMargins left="0.78740157499999996" right="0.78740157499999996" top="0.984251969" bottom="0.984251969" header="0.4921259845" footer="0.4921259845"/>
      <pageSetup paperSize="9" orientation="portrait" r:id="rId15"/>
      <headerFooter alignWithMargins="0"/>
    </customSheetView>
    <customSheetView guid="{D6DB05B1-397F-4DFD-8DE6-12D29C310C44}">
      <pageMargins left="0.78740157499999996" right="0.78740157499999996" top="0.984251969" bottom="0.984251969" header="0.4921259845" footer="0.4921259845"/>
      <pageSetup paperSize="9" orientation="portrait" r:id="rId16"/>
      <headerFooter alignWithMargins="0"/>
    </customSheetView>
    <customSheetView guid="{0B96E24D-B6C1-4EBE-A0B1-F83E680D491E}">
      <pageMargins left="0.78740157499999996" right="0.78740157499999996" top="0.984251969" bottom="0.984251969" header="0.4921259845" footer="0.4921259845"/>
      <pageSetup paperSize="9" orientation="portrait" r:id="rId17"/>
      <headerFooter alignWithMargins="0"/>
    </customSheetView>
    <customSheetView guid="{5BD10AFD-3F28-45D2-863B-A9DD20A80976}">
      <pageMargins left="0.78740157499999996" right="0.78740157499999996" top="0.984251969" bottom="0.984251969" header="0.4921259845" footer="0.4921259845"/>
      <pageSetup paperSize="9" orientation="portrait" r:id="rId18"/>
      <headerFooter alignWithMargins="0"/>
    </customSheetView>
    <customSheetView guid="{A87A3ECB-C430-4DA4-B55C-73046D0ABBAD}">
      <pageMargins left="0.78740157499999996" right="0.78740157499999996" top="0.984251969" bottom="0.984251969" header="0.4921259845" footer="0.4921259845"/>
      <pageSetup paperSize="9" orientation="portrait" r:id="rId19"/>
      <headerFooter alignWithMargins="0"/>
    </customSheetView>
  </customSheetViews>
  <phoneticPr fontId="0" type="noConversion"/>
  <pageMargins left="0.78740157499999996" right="0.78740157499999996" top="0.984251969" bottom="0.984251969" header="0.4921259845" footer="0.4921259845"/>
  <pageSetup paperSize="9" orientation="portrait" r:id="rId2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rekapitulace pro r. 2023</vt:lpstr>
      <vt:lpstr>List2</vt:lpstr>
      <vt:lpstr>List3</vt:lpstr>
      <vt:lpstr>'rekapitulace pro r. 2023'!Názvy_tisku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dc:creator>
  <cp:lastModifiedBy>Jarkovský Václav Ing.</cp:lastModifiedBy>
  <cp:lastPrinted>2023-02-14T10:17:10Z</cp:lastPrinted>
  <dcterms:created xsi:type="dcterms:W3CDTF">2003-03-16T18:13:27Z</dcterms:created>
  <dcterms:modified xsi:type="dcterms:W3CDTF">2023-02-15T20:08:57Z</dcterms:modified>
</cp:coreProperties>
</file>