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78\Desktop\SRV  10.4\"/>
    </mc:Choice>
  </mc:AlternateContent>
  <bookViews>
    <workbookView xWindow="0" yWindow="0" windowWidth="21570" windowHeight="7860"/>
  </bookViews>
  <sheets>
    <sheet name="SRV" sheetId="15" r:id="rId1"/>
  </sheets>
  <definedNames>
    <definedName name="_xlnm.Print_Titles" localSheetId="0">SRV!$5:$6</definedName>
    <definedName name="_xlnm.Print_Area" localSheetId="0">SRV!$A$1:$E$110</definedName>
  </definedNames>
  <calcPr calcId="152511"/>
</workbook>
</file>

<file path=xl/calcChain.xml><?xml version="1.0" encoding="utf-8"?>
<calcChain xmlns="http://schemas.openxmlformats.org/spreadsheetml/2006/main">
  <c r="E56" i="15" l="1"/>
  <c r="D56" i="15"/>
  <c r="C56" i="15"/>
  <c r="B102" i="15"/>
  <c r="C100" i="15"/>
  <c r="B100" i="15"/>
  <c r="D50" i="15"/>
  <c r="C49" i="15"/>
  <c r="B49" i="15"/>
  <c r="E50" i="15" l="1"/>
  <c r="E49" i="15" s="1"/>
  <c r="D49" i="15"/>
  <c r="E87" i="15"/>
  <c r="D87" i="15"/>
  <c r="C87" i="15"/>
  <c r="E104" i="15" l="1"/>
  <c r="D104" i="15"/>
  <c r="C104" i="15"/>
  <c r="B104" i="15"/>
  <c r="E93" i="15"/>
  <c r="D93" i="15"/>
  <c r="C93" i="15"/>
  <c r="C90" i="15" s="1"/>
  <c r="B90" i="15"/>
  <c r="E88" i="15"/>
  <c r="D88" i="15"/>
  <c r="C88" i="15"/>
  <c r="E85" i="15"/>
  <c r="D85" i="15"/>
  <c r="C85" i="15"/>
  <c r="B85" i="15"/>
  <c r="E80" i="15"/>
  <c r="E79" i="15" s="1"/>
  <c r="D80" i="15"/>
  <c r="D79" i="15" s="1"/>
  <c r="C80" i="15"/>
  <c r="C79" i="15" s="1"/>
  <c r="B79" i="15"/>
  <c r="E76" i="15"/>
  <c r="D76" i="15"/>
  <c r="C76" i="15"/>
  <c r="B76" i="15"/>
  <c r="E73" i="15"/>
  <c r="D73" i="15"/>
  <c r="C73" i="15"/>
  <c r="B73" i="15"/>
  <c r="C71" i="15"/>
  <c r="C70" i="15" s="1"/>
  <c r="B70" i="15"/>
  <c r="E62" i="15"/>
  <c r="D62" i="15"/>
  <c r="C62" i="15"/>
  <c r="B62" i="15"/>
  <c r="B58" i="15" s="1"/>
  <c r="C59" i="15"/>
  <c r="D59" i="15" s="1"/>
  <c r="D100" i="15"/>
  <c r="B55" i="15"/>
  <c r="C53" i="15"/>
  <c r="C52" i="15" s="1"/>
  <c r="B52" i="15"/>
  <c r="C47" i="15"/>
  <c r="C46" i="15" s="1"/>
  <c r="B46" i="15"/>
  <c r="C44" i="15"/>
  <c r="D44" i="15" s="1"/>
  <c r="B43" i="15"/>
  <c r="C41" i="15"/>
  <c r="D41" i="15" s="1"/>
  <c r="B40" i="15"/>
  <c r="E37" i="15"/>
  <c r="D37" i="15"/>
  <c r="C37" i="15"/>
  <c r="B37" i="15"/>
  <c r="E34" i="15"/>
  <c r="D34" i="15"/>
  <c r="C34" i="15"/>
  <c r="B34" i="15"/>
  <c r="C30" i="15"/>
  <c r="D30" i="15" s="1"/>
  <c r="E30" i="15" s="1"/>
  <c r="E24" i="15" s="1"/>
  <c r="E23" i="15" s="1"/>
  <c r="C24" i="15"/>
  <c r="C23" i="15" s="1"/>
  <c r="B24" i="15"/>
  <c r="E20" i="15"/>
  <c r="D20" i="15"/>
  <c r="C20" i="15"/>
  <c r="C18" i="15"/>
  <c r="D18" i="15" s="1"/>
  <c r="B17" i="15"/>
  <c r="B15" i="15"/>
  <c r="C11" i="15"/>
  <c r="D11" i="15" s="1"/>
  <c r="E11" i="15" s="1"/>
  <c r="C9" i="15"/>
  <c r="D9" i="15" s="1"/>
  <c r="E9" i="15" s="1"/>
  <c r="C8" i="15"/>
  <c r="D101" i="15" l="1"/>
  <c r="C15" i="15"/>
  <c r="D53" i="15"/>
  <c r="E53" i="15" s="1"/>
  <c r="E52" i="15" s="1"/>
  <c r="C101" i="15"/>
  <c r="E101" i="15"/>
  <c r="B23" i="15"/>
  <c r="D90" i="15"/>
  <c r="E90" i="15"/>
  <c r="E18" i="15"/>
  <c r="E17" i="15" s="1"/>
  <c r="D17" i="15"/>
  <c r="E59" i="15"/>
  <c r="E58" i="15" s="1"/>
  <c r="D58" i="15"/>
  <c r="E44" i="15"/>
  <c r="E43" i="15" s="1"/>
  <c r="D43" i="15"/>
  <c r="D55" i="15"/>
  <c r="D102" i="15" s="1"/>
  <c r="E41" i="15"/>
  <c r="E40" i="15" s="1"/>
  <c r="D40" i="15"/>
  <c r="B101" i="15"/>
  <c r="D24" i="15"/>
  <c r="D23" i="15" s="1"/>
  <c r="D47" i="15"/>
  <c r="D71" i="15"/>
  <c r="C17" i="15"/>
  <c r="C43" i="15"/>
  <c r="C58" i="15"/>
  <c r="D8" i="15"/>
  <c r="D52" i="15"/>
  <c r="C40" i="15"/>
  <c r="C55" i="15"/>
  <c r="C102" i="15" s="1"/>
  <c r="E55" i="15" l="1"/>
  <c r="E102" i="15" s="1"/>
  <c r="E100" i="15"/>
  <c r="B110" i="15"/>
  <c r="B103" i="15"/>
  <c r="B112" i="15"/>
  <c r="B113" i="15"/>
  <c r="C103" i="15"/>
  <c r="C113" i="15"/>
  <c r="E47" i="15"/>
  <c r="E46" i="15" s="1"/>
  <c r="D46" i="15"/>
  <c r="D15" i="15"/>
  <c r="E8" i="15"/>
  <c r="E15" i="15" s="1"/>
  <c r="E71" i="15"/>
  <c r="E70" i="15" s="1"/>
  <c r="D70" i="15"/>
  <c r="E113" i="15" l="1"/>
  <c r="D113" i="15"/>
  <c r="C112" i="15"/>
  <c r="E112" i="15"/>
  <c r="C110" i="15"/>
  <c r="D112" i="15"/>
  <c r="D110" i="15"/>
  <c r="D103" i="15"/>
  <c r="E110" i="15"/>
  <c r="E103" i="15"/>
</calcChain>
</file>

<file path=xl/sharedStrings.xml><?xml version="1.0" encoding="utf-8"?>
<sst xmlns="http://schemas.openxmlformats.org/spreadsheetml/2006/main" count="111" uniqueCount="74">
  <si>
    <t>UKAZATEL</t>
  </si>
  <si>
    <t xml:space="preserve">PŘÍJMY    </t>
  </si>
  <si>
    <t>tř. 1 - Daňové příjmy</t>
  </si>
  <si>
    <t>tř. 2 - Nedaňové příjmy</t>
  </si>
  <si>
    <t>tř. 4 - Neinvestiční přijaté dotace</t>
  </si>
  <si>
    <t>v tom:</t>
  </si>
  <si>
    <t xml:space="preserve">  neinv.d.ze SR v rámci souhrn.dot.vztahu</t>
  </si>
  <si>
    <t xml:space="preserve">  od obcí</t>
  </si>
  <si>
    <t>PŘÍJMY CELKEM</t>
  </si>
  <si>
    <t>VÝDAJE</t>
  </si>
  <si>
    <t>kap. 18 - zastupitelstvo kraje</t>
  </si>
  <si>
    <t>běžné výdaje</t>
  </si>
  <si>
    <t>ostatní běžné výdaje</t>
  </si>
  <si>
    <t>kapitálové výdaje</t>
  </si>
  <si>
    <t>kap. 02 - životní prostředí a zemědělství</t>
  </si>
  <si>
    <t>ostatní kapitálové výdaje</t>
  </si>
  <si>
    <t>kap. 09 - volnočasové aktivity</t>
  </si>
  <si>
    <t>kap. 10 - doprava</t>
  </si>
  <si>
    <t>dopravní územní obslužnost:</t>
  </si>
  <si>
    <t xml:space="preserve">    autobusová doprava</t>
  </si>
  <si>
    <t xml:space="preserve">    drážní doprava</t>
  </si>
  <si>
    <t>příspěvky PO na provoz</t>
  </si>
  <si>
    <t>kap. 12 - správa majetku kraje</t>
  </si>
  <si>
    <t>kap. 14 - školství</t>
  </si>
  <si>
    <t xml:space="preserve">běžné výdaje                     </t>
  </si>
  <si>
    <t>kap. 15 - zdravotnictví</t>
  </si>
  <si>
    <t>kap. 16 - kultura</t>
  </si>
  <si>
    <t xml:space="preserve">běžné výdaje             </t>
  </si>
  <si>
    <t>kap. 28 - sociální věci</t>
  </si>
  <si>
    <t xml:space="preserve">běžné výdaje                                    </t>
  </si>
  <si>
    <t xml:space="preserve">kap. 40 - územní plánování </t>
  </si>
  <si>
    <t xml:space="preserve">rezerva </t>
  </si>
  <si>
    <t>v tom pro odvětví:</t>
  </si>
  <si>
    <t>doprava</t>
  </si>
  <si>
    <t>školství</t>
  </si>
  <si>
    <t>zdravotnictví</t>
  </si>
  <si>
    <t>sociální věci</t>
  </si>
  <si>
    <t>tř. 5 - Běžné výdaje</t>
  </si>
  <si>
    <t>tř. 6 - Kapitálové výdaje</t>
  </si>
  <si>
    <t>VÝDAJE CELKEM</t>
  </si>
  <si>
    <t>tř. 8 - Financování</t>
  </si>
  <si>
    <t>splátky úvěru</t>
  </si>
  <si>
    <t>přijaté úvěry</t>
  </si>
  <si>
    <t xml:space="preserve">běžné výdaje </t>
  </si>
  <si>
    <t xml:space="preserve">běžné výdaje    </t>
  </si>
  <si>
    <t xml:space="preserve">běžné výdaje  </t>
  </si>
  <si>
    <t xml:space="preserve">běžné výdaje                                      </t>
  </si>
  <si>
    <t>kap. 49 - Regionální inovační fond</t>
  </si>
  <si>
    <t>z toho:</t>
  </si>
  <si>
    <t>tř. 3 - Kapitálové příjmy</t>
  </si>
  <si>
    <t>kap. 21 - investice a evrop.projekty</t>
  </si>
  <si>
    <t>EPC</t>
  </si>
  <si>
    <t>průmyslová zóna Vrchlabí</t>
  </si>
  <si>
    <t>Příloha č. 1</t>
  </si>
  <si>
    <t xml:space="preserve">ostatní běžné výdaje      </t>
  </si>
  <si>
    <t>průmyslová zóna Solnice - Kvasiny</t>
  </si>
  <si>
    <t xml:space="preserve">kap. 48 - Dotační fond KHK </t>
  </si>
  <si>
    <t>zapojení výsl.hospodaření na ON Náchod</t>
  </si>
  <si>
    <t xml:space="preserve">Rozdíl příjmů a výdajů </t>
  </si>
  <si>
    <t>ostatní odvětví</t>
  </si>
  <si>
    <t>(v mil. Kč)</t>
  </si>
  <si>
    <t>Modernizace a dostavba ON Náchod</t>
  </si>
  <si>
    <t>kap. 19 - krajský úřad</t>
  </si>
  <si>
    <t>kap. 39 - regionální rozvoj a cestovní ruch</t>
  </si>
  <si>
    <t>kap. 41 - rezerva a ostatní</t>
  </si>
  <si>
    <t>kap. 50 - Fond rozvoje a reprodukce KHK</t>
  </si>
  <si>
    <t>Saldo příjmů a výdajů</t>
  </si>
  <si>
    <t xml:space="preserve">kofinancování a předfinancování   </t>
  </si>
  <si>
    <t>kofinancování a předfinancování</t>
  </si>
  <si>
    <t>Rozpočet 
 2019</t>
  </si>
  <si>
    <t>Střednědobý výhled rozpočtu</t>
  </si>
  <si>
    <t>Střednědobý výhled rozpočtu Královéhradeckého kraje 
na r. 2020 - 2022</t>
  </si>
  <si>
    <t xml:space="preserve">kap. 13 - evropská integrace </t>
  </si>
  <si>
    <t>kap. 17 - analýzy a podpora řízení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</si>
</sst>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K_č_-;\-* #,##0.00\ _K_č_-;_-* &quot;-&quot;??\ _K_č_-;_-@_-"/>
    <numFmt numFmtId="164" formatCode="#,##0\ _K_č"/>
    <numFmt numFmtId="165" formatCode="#,##0.0_ ;\-#,##0.0\ "/>
    <numFmt numFmtId="166" formatCode="#,##0.0"/>
    <numFmt numFmtId="167" formatCode="#,##0.00_ ;\-#,##0.00\ "/>
  </numFmts>
  <fonts count="15" x14ac:knownFonts="1">
    <font>
      <sz val="10"/>
      <name val="Arial CE"/>
      <charset val="238"/>
    </font>
    <font>
      <sz val="10"/>
      <name val="Arial CE"/>
      <charset val="238"/>
    </font>
    <font>
      <b/>
      <sz val="14"/>
      <name val="Arial CE"/>
      <charset val="238"/>
    </font>
    <font>
      <b/>
      <sz val="10"/>
      <name val="Arial CE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8"/>
      <name val="Arial CE"/>
      <family val="2"/>
      <charset val="238"/>
    </font>
    <font>
      <sz val="9"/>
      <name val="Arial CE"/>
      <family val="2"/>
      <charset val="238"/>
    </font>
    <font>
      <sz val="10"/>
      <color rgb="FFFF0000"/>
      <name val="Arial CE"/>
      <charset val="238"/>
    </font>
    <font>
      <b/>
      <sz val="10"/>
      <name val="Arial CE"/>
      <charset val="238"/>
    </font>
    <font>
      <b/>
      <sz val="11"/>
      <name val="Arial CE"/>
      <family val="2"/>
      <charset val="238"/>
    </font>
    <font>
      <sz val="9"/>
      <name val="Arial CE"/>
      <charset val="238"/>
    </font>
    <font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3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5">
    <xf numFmtId="3" fontId="0" fillId="0" borderId="0" xfId="0"/>
    <xf numFmtId="3" fontId="6" fillId="0" borderId="0" xfId="0" applyFont="1" applyFill="1" applyBorder="1" applyAlignment="1">
      <alignment vertical="center"/>
    </xf>
    <xf numFmtId="165" fontId="0" fillId="0" borderId="0" xfId="0" applyNumberFormat="1"/>
    <xf numFmtId="3" fontId="2" fillId="0" borderId="0" xfId="0" applyFont="1" applyFill="1" applyBorder="1" applyAlignment="1">
      <alignment vertical="center"/>
    </xf>
    <xf numFmtId="164" fontId="0" fillId="0" borderId="0" xfId="0" applyNumberFormat="1"/>
    <xf numFmtId="3" fontId="1" fillId="0" borderId="0" xfId="0" applyFont="1"/>
    <xf numFmtId="3" fontId="0" fillId="0" borderId="0" xfId="0" applyFill="1"/>
    <xf numFmtId="167" fontId="0" fillId="0" borderId="0" xfId="0" applyNumberFormat="1"/>
    <xf numFmtId="164" fontId="10" fillId="0" borderId="2" xfId="0" applyNumberFormat="1" applyFont="1" applyBorder="1"/>
    <xf numFmtId="164" fontId="0" fillId="0" borderId="1" xfId="0" applyNumberFormat="1" applyBorder="1"/>
    <xf numFmtId="166" fontId="6" fillId="0" borderId="0" xfId="1" applyNumberFormat="1" applyFont="1" applyFill="1" applyBorder="1"/>
    <xf numFmtId="166" fontId="0" fillId="0" borderId="0" xfId="0" applyNumberFormat="1"/>
    <xf numFmtId="166" fontId="0" fillId="0" borderId="0" xfId="0" applyNumberFormat="1" applyFill="1"/>
    <xf numFmtId="3" fontId="0" fillId="0" borderId="0" xfId="0" applyAlignment="1">
      <alignment horizontal="right" vertical="top"/>
    </xf>
    <xf numFmtId="3" fontId="11" fillId="0" borderId="0" xfId="0" applyFont="1"/>
    <xf numFmtId="4" fontId="5" fillId="0" borderId="1" xfId="0" applyNumberFormat="1" applyFont="1" applyFill="1" applyBorder="1"/>
    <xf numFmtId="4" fontId="9" fillId="0" borderId="1" xfId="0" applyNumberFormat="1" applyFont="1" applyFill="1" applyBorder="1"/>
    <xf numFmtId="4" fontId="6" fillId="0" borderId="1" xfId="0" applyNumberFormat="1" applyFont="1" applyFill="1" applyBorder="1"/>
    <xf numFmtId="4" fontId="7" fillId="2" borderId="3" xfId="0" applyNumberFormat="1" applyFont="1" applyFill="1" applyBorder="1" applyAlignment="1">
      <alignment vertical="center"/>
    </xf>
    <xf numFmtId="4" fontId="3" fillId="0" borderId="1" xfId="0" applyNumberFormat="1" applyFont="1" applyFill="1" applyBorder="1"/>
    <xf numFmtId="4" fontId="3" fillId="4" borderId="1" xfId="0" applyNumberFormat="1" applyFont="1" applyFill="1" applyBorder="1"/>
    <xf numFmtId="4" fontId="8" fillId="0" borderId="1" xfId="0" applyNumberFormat="1" applyFont="1" applyFill="1" applyBorder="1"/>
    <xf numFmtId="4" fontId="6" fillId="0" borderId="5" xfId="0" applyNumberFormat="1" applyFont="1" applyFill="1" applyBorder="1"/>
    <xf numFmtId="4" fontId="3" fillId="4" borderId="1" xfId="0" applyNumberFormat="1" applyFont="1" applyFill="1" applyBorder="1" applyAlignment="1">
      <alignment wrapText="1"/>
    </xf>
    <xf numFmtId="4" fontId="9" fillId="0" borderId="5" xfId="0" applyNumberFormat="1" applyFont="1" applyFill="1" applyBorder="1"/>
    <xf numFmtId="4" fontId="3" fillId="0" borderId="4" xfId="0" applyNumberFormat="1" applyFont="1" applyFill="1" applyBorder="1" applyAlignment="1">
      <alignment vertical="center"/>
    </xf>
    <xf numFmtId="4" fontId="3" fillId="0" borderId="7" xfId="0" applyNumberFormat="1" applyFont="1" applyFill="1" applyBorder="1" applyAlignment="1">
      <alignment vertical="center"/>
    </xf>
    <xf numFmtId="4" fontId="7" fillId="3" borderId="1" xfId="0" applyNumberFormat="1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vertical="center"/>
    </xf>
    <xf numFmtId="4" fontId="6" fillId="0" borderId="7" xfId="0" applyNumberFormat="1" applyFont="1" applyFill="1" applyBorder="1" applyAlignment="1">
      <alignment vertical="center"/>
    </xf>
    <xf numFmtId="3" fontId="3" fillId="0" borderId="2" xfId="1" applyNumberFormat="1" applyFont="1" applyFill="1" applyBorder="1"/>
    <xf numFmtId="3" fontId="3" fillId="0" borderId="1" xfId="1" applyNumberFormat="1" applyFont="1" applyFill="1" applyBorder="1"/>
    <xf numFmtId="3" fontId="1" fillId="0" borderId="1" xfId="1" applyNumberFormat="1" applyFont="1" applyFill="1" applyBorder="1"/>
    <xf numFmtId="3" fontId="1" fillId="0" borderId="7" xfId="1" applyNumberFormat="1" applyFont="1" applyFill="1" applyBorder="1"/>
    <xf numFmtId="3" fontId="0" fillId="0" borderId="2" xfId="0" applyNumberFormat="1" applyBorder="1"/>
    <xf numFmtId="3" fontId="0" fillId="0" borderId="1" xfId="0" applyNumberFormat="1" applyBorder="1"/>
    <xf numFmtId="3" fontId="0" fillId="0" borderId="4" xfId="0" applyNumberFormat="1" applyBorder="1"/>
    <xf numFmtId="3" fontId="3" fillId="4" borderId="1" xfId="1" applyNumberFormat="1" applyFont="1" applyFill="1" applyBorder="1"/>
    <xf numFmtId="3" fontId="8" fillId="0" borderId="1" xfId="1" applyNumberFormat="1" applyFont="1" applyFill="1" applyBorder="1"/>
    <xf numFmtId="3" fontId="6" fillId="0" borderId="2" xfId="1" applyNumberFormat="1" applyFont="1" applyFill="1" applyBorder="1"/>
    <xf numFmtId="3" fontId="6" fillId="0" borderId="1" xfId="1" applyNumberFormat="1" applyFont="1" applyFill="1" applyBorder="1"/>
    <xf numFmtId="3" fontId="6" fillId="0" borderId="6" xfId="1" applyNumberFormat="1" applyFont="1" applyFill="1" applyBorder="1"/>
    <xf numFmtId="3" fontId="1" fillId="0" borderId="5" xfId="1" applyNumberFormat="1" applyFont="1" applyFill="1" applyBorder="1"/>
    <xf numFmtId="3" fontId="11" fillId="0" borderId="1" xfId="1" applyNumberFormat="1" applyFont="1" applyFill="1" applyBorder="1"/>
    <xf numFmtId="3" fontId="1" fillId="0" borderId="2" xfId="1" applyNumberFormat="1" applyFont="1" applyFill="1" applyBorder="1"/>
    <xf numFmtId="3" fontId="7" fillId="0" borderId="1" xfId="1" applyNumberFormat="1" applyFont="1" applyFill="1" applyBorder="1" applyAlignment="1">
      <alignment vertical="center"/>
    </xf>
    <xf numFmtId="3" fontId="6" fillId="0" borderId="1" xfId="1" applyNumberFormat="1" applyFont="1" applyFill="1" applyBorder="1" applyAlignment="1"/>
    <xf numFmtId="3" fontId="6" fillId="0" borderId="7" xfId="1" applyNumberFormat="1" applyFont="1" applyFill="1" applyBorder="1"/>
    <xf numFmtId="3" fontId="12" fillId="4" borderId="1" xfId="1" applyNumberFormat="1" applyFont="1" applyFill="1" applyBorder="1"/>
    <xf numFmtId="3" fontId="7" fillId="4" borderId="1" xfId="1" applyNumberFormat="1" applyFont="1" applyFill="1" applyBorder="1"/>
    <xf numFmtId="3" fontId="12" fillId="0" borderId="4" xfId="1" applyNumberFormat="1" applyFont="1" applyFill="1" applyBorder="1" applyAlignment="1">
      <alignment vertical="center"/>
    </xf>
    <xf numFmtId="3" fontId="12" fillId="0" borderId="7" xfId="1" applyNumberFormat="1" applyFont="1" applyFill="1" applyBorder="1" applyAlignment="1">
      <alignment vertical="center"/>
    </xf>
    <xf numFmtId="3" fontId="7" fillId="2" borderId="3" xfId="1" applyNumberFormat="1" applyFont="1" applyFill="1" applyBorder="1" applyAlignment="1">
      <alignment vertical="center"/>
    </xf>
    <xf numFmtId="3" fontId="12" fillId="3" borderId="1" xfId="1" applyNumberFormat="1" applyFont="1" applyFill="1" applyBorder="1" applyAlignment="1">
      <alignment vertical="center"/>
    </xf>
    <xf numFmtId="3" fontId="12" fillId="0" borderId="1" xfId="0" applyFont="1" applyFill="1" applyBorder="1" applyAlignment="1">
      <alignment horizontal="left" vertical="center"/>
    </xf>
    <xf numFmtId="4" fontId="12" fillId="0" borderId="1" xfId="0" applyNumberFormat="1" applyFont="1" applyFill="1" applyBorder="1"/>
    <xf numFmtId="4" fontId="3" fillId="4" borderId="8" xfId="0" applyNumberFormat="1" applyFont="1" applyFill="1" applyBorder="1"/>
    <xf numFmtId="3" fontId="12" fillId="4" borderId="8" xfId="1" applyNumberFormat="1" applyFont="1" applyFill="1" applyBorder="1"/>
    <xf numFmtId="4" fontId="13" fillId="0" borderId="1" xfId="0" applyNumberFormat="1" applyFont="1" applyFill="1" applyBorder="1"/>
    <xf numFmtId="4" fontId="13" fillId="0" borderId="5" xfId="0" applyNumberFormat="1" applyFont="1" applyFill="1" applyBorder="1"/>
    <xf numFmtId="4" fontId="14" fillId="0" borderId="1" xfId="0" applyNumberFormat="1" applyFont="1" applyFill="1" applyBorder="1"/>
    <xf numFmtId="4" fontId="0" fillId="0" borderId="1" xfId="0" applyNumberFormat="1" applyFont="1" applyFill="1" applyBorder="1"/>
    <xf numFmtId="4" fontId="11" fillId="0" borderId="9" xfId="0" applyNumberFormat="1" applyFont="1" applyFill="1" applyBorder="1" applyAlignment="1">
      <alignment vertical="center"/>
    </xf>
    <xf numFmtId="3" fontId="11" fillId="0" borderId="9" xfId="1" applyNumberFormat="1" applyFont="1" applyFill="1" applyBorder="1" applyAlignment="1">
      <alignment vertical="center"/>
    </xf>
    <xf numFmtId="3" fontId="12" fillId="0" borderId="1" xfId="1" applyNumberFormat="1" applyFont="1" applyFill="1" applyBorder="1"/>
    <xf numFmtId="3" fontId="12" fillId="0" borderId="1" xfId="0" applyNumberFormat="1" applyFont="1" applyFill="1" applyBorder="1"/>
    <xf numFmtId="0" fontId="4" fillId="5" borderId="7" xfId="2" applyNumberFormat="1" applyFont="1" applyFill="1" applyBorder="1" applyAlignment="1">
      <alignment horizontal="center" vertical="center" wrapText="1"/>
    </xf>
    <xf numFmtId="3" fontId="0" fillId="0" borderId="0" xfId="0" applyNumberFormat="1"/>
    <xf numFmtId="3" fontId="11" fillId="0" borderId="0" xfId="0" applyFont="1" applyFill="1" applyAlignment="1">
      <alignment horizontal="center" vertical="center" wrapText="1"/>
    </xf>
    <xf numFmtId="3" fontId="2" fillId="2" borderId="0" xfId="0" applyFont="1" applyFill="1" applyAlignment="1">
      <alignment horizontal="center" vertical="center" wrapText="1"/>
    </xf>
    <xf numFmtId="3" fontId="11" fillId="0" borderId="0" xfId="0" applyFont="1" applyFill="1" applyAlignment="1">
      <alignment horizontal="center" vertical="center" wrapText="1"/>
    </xf>
    <xf numFmtId="164" fontId="4" fillId="5" borderId="4" xfId="2" applyNumberFormat="1" applyFont="1" applyFill="1" applyBorder="1" applyAlignment="1">
      <alignment horizontal="center" vertical="center" wrapText="1"/>
    </xf>
    <xf numFmtId="3" fontId="0" fillId="5" borderId="7" xfId="0" applyFill="1" applyBorder="1" applyAlignment="1">
      <alignment horizontal="center" vertical="center" wrapText="1"/>
    </xf>
    <xf numFmtId="164" fontId="4" fillId="5" borderId="10" xfId="2" applyNumberFormat="1" applyFont="1" applyFill="1" applyBorder="1" applyAlignment="1">
      <alignment horizontal="center" vertical="center" wrapText="1"/>
    </xf>
    <xf numFmtId="164" fontId="4" fillId="5" borderId="11" xfId="2" applyNumberFormat="1" applyFont="1" applyFill="1" applyBorder="1" applyAlignment="1">
      <alignment horizontal="center" vertical="center" wrapText="1"/>
    </xf>
  </cellXfs>
  <cellStyles count="3">
    <cellStyle name="Čárka" xfId="1" builtinId="3"/>
    <cellStyle name="Měna" xfId="2" builtinId="4"/>
    <cellStyle name="Normální" xfId="0" builtinId="0"/>
  </cellStyles>
  <dxfs count="0"/>
  <tableStyles count="0" defaultTableStyle="TableStyleMedium9" defaultPivotStyle="PivotStyleLight16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7"/>
  <sheetViews>
    <sheetView tabSelected="1" zoomScaleNormal="100" zoomScaleSheetLayoutView="100" workbookViewId="0">
      <pane ySplit="6" topLeftCell="A7" activePane="bottomLeft" state="frozen"/>
      <selection pane="bottomLeft" activeCell="K2" sqref="K2"/>
    </sheetView>
  </sheetViews>
  <sheetFormatPr defaultRowHeight="12.75" x14ac:dyDescent="0.2"/>
  <cols>
    <col min="1" max="1" width="39.5703125" customWidth="1"/>
    <col min="2" max="5" width="9.7109375" customWidth="1"/>
  </cols>
  <sheetData>
    <row r="1" spans="1:5" ht="19.5" customHeight="1" x14ac:dyDescent="0.2">
      <c r="A1" s="6"/>
      <c r="E1" s="13" t="s">
        <v>53</v>
      </c>
    </row>
    <row r="2" spans="1:5" ht="67.5" customHeight="1" x14ac:dyDescent="0.2">
      <c r="A2" s="69" t="s">
        <v>71</v>
      </c>
      <c r="B2" s="69"/>
      <c r="C2" s="69"/>
      <c r="D2" s="69"/>
      <c r="E2" s="69"/>
    </row>
    <row r="3" spans="1:5" ht="18" customHeight="1" x14ac:dyDescent="0.2">
      <c r="A3" s="70" t="s">
        <v>60</v>
      </c>
      <c r="B3" s="70"/>
      <c r="C3" s="70"/>
      <c r="D3" s="70"/>
      <c r="E3" s="70"/>
    </row>
    <row r="4" spans="1:5" ht="18" customHeight="1" thickBot="1" x14ac:dyDescent="0.25">
      <c r="A4" s="68"/>
      <c r="B4" s="68"/>
      <c r="C4" s="68"/>
      <c r="D4" s="68"/>
      <c r="E4" s="68"/>
    </row>
    <row r="5" spans="1:5" ht="19.5" customHeight="1" thickBot="1" x14ac:dyDescent="0.25">
      <c r="A5" s="71" t="s">
        <v>0</v>
      </c>
      <c r="B5" s="71" t="s">
        <v>69</v>
      </c>
      <c r="C5" s="73" t="s">
        <v>70</v>
      </c>
      <c r="D5" s="73"/>
      <c r="E5" s="74"/>
    </row>
    <row r="6" spans="1:5" ht="21" customHeight="1" thickBot="1" x14ac:dyDescent="0.25">
      <c r="A6" s="72"/>
      <c r="B6" s="72"/>
      <c r="C6" s="66">
        <v>2020</v>
      </c>
      <c r="D6" s="66">
        <v>2021</v>
      </c>
      <c r="E6" s="66">
        <v>2022</v>
      </c>
    </row>
    <row r="7" spans="1:5" ht="15" customHeight="1" x14ac:dyDescent="0.2">
      <c r="A7" s="54" t="s">
        <v>1</v>
      </c>
      <c r="B7" s="8"/>
      <c r="C7" s="9"/>
      <c r="D7" s="9"/>
      <c r="E7" s="9"/>
    </row>
    <row r="8" spans="1:5" ht="15" x14ac:dyDescent="0.25">
      <c r="A8" s="19" t="s">
        <v>2</v>
      </c>
      <c r="B8" s="64">
        <v>4133</v>
      </c>
      <c r="C8" s="64">
        <f>4560*1.03</f>
        <v>4696.8</v>
      </c>
      <c r="D8" s="64">
        <f>C8*1.03</f>
        <v>4837.7040000000006</v>
      </c>
      <c r="E8" s="64">
        <f>D8*1.03</f>
        <v>4982.8351200000006</v>
      </c>
    </row>
    <row r="9" spans="1:5" ht="15" x14ac:dyDescent="0.25">
      <c r="A9" s="19" t="s">
        <v>3</v>
      </c>
      <c r="B9" s="64">
        <v>253</v>
      </c>
      <c r="C9" s="64">
        <f>B9*1.03</f>
        <v>260.59000000000003</v>
      </c>
      <c r="D9" s="64">
        <f t="shared" ref="D9:E9" si="0">C9*1.03</f>
        <v>268.40770000000003</v>
      </c>
      <c r="E9" s="64">
        <f t="shared" si="0"/>
        <v>276.45993100000004</v>
      </c>
    </row>
    <row r="10" spans="1:5" ht="15" x14ac:dyDescent="0.25">
      <c r="A10" s="19" t="s">
        <v>49</v>
      </c>
      <c r="B10" s="65">
        <v>25</v>
      </c>
      <c r="C10" s="65">
        <v>5</v>
      </c>
      <c r="D10" s="65">
        <v>5</v>
      </c>
      <c r="E10" s="65">
        <v>5</v>
      </c>
    </row>
    <row r="11" spans="1:5" ht="15.75" thickBot="1" x14ac:dyDescent="0.3">
      <c r="A11" s="19" t="s">
        <v>4</v>
      </c>
      <c r="B11" s="64">
        <v>92</v>
      </c>
      <c r="C11" s="64">
        <f>B11+1.06</f>
        <v>93.06</v>
      </c>
      <c r="D11" s="64">
        <f t="shared" ref="D11:E11" si="1">C11+1.06</f>
        <v>94.12</v>
      </c>
      <c r="E11" s="64">
        <f t="shared" si="1"/>
        <v>95.18</v>
      </c>
    </row>
    <row r="12" spans="1:5" ht="9.75" hidden="1" customHeight="1" x14ac:dyDescent="0.2">
      <c r="A12" s="15" t="s">
        <v>5</v>
      </c>
      <c r="B12" s="30"/>
      <c r="C12" s="31"/>
      <c r="D12" s="31"/>
      <c r="E12" s="31"/>
    </row>
    <row r="13" spans="1:5" ht="13.5" hidden="1" thickBot="1" x14ac:dyDescent="0.25">
      <c r="A13" s="16" t="s">
        <v>6</v>
      </c>
      <c r="B13" s="32">
        <v>79697.399999999994</v>
      </c>
      <c r="C13" s="32">
        <v>79697.399999999994</v>
      </c>
      <c r="D13" s="32">
        <v>79697.399999999994</v>
      </c>
      <c r="E13" s="32">
        <v>79697.399999999994</v>
      </c>
    </row>
    <row r="14" spans="1:5" ht="13.5" hidden="1" thickBot="1" x14ac:dyDescent="0.25">
      <c r="A14" s="17" t="s">
        <v>7</v>
      </c>
      <c r="B14" s="32">
        <v>250</v>
      </c>
      <c r="C14" s="32">
        <v>250</v>
      </c>
      <c r="D14" s="32">
        <v>250</v>
      </c>
      <c r="E14" s="33">
        <v>250</v>
      </c>
    </row>
    <row r="15" spans="1:5" ht="21.75" customHeight="1" thickBot="1" x14ac:dyDescent="0.25">
      <c r="A15" s="18" t="s">
        <v>8</v>
      </c>
      <c r="B15" s="52">
        <f t="shared" ref="B15:E15" si="2">B8+B9+B11+B10</f>
        <v>4503</v>
      </c>
      <c r="C15" s="52">
        <f t="shared" si="2"/>
        <v>5055.4500000000007</v>
      </c>
      <c r="D15" s="52">
        <f t="shared" si="2"/>
        <v>5205.2317000000003</v>
      </c>
      <c r="E15" s="52">
        <f t="shared" si="2"/>
        <v>5359.4750510000013</v>
      </c>
    </row>
    <row r="16" spans="1:5" ht="21.95" customHeight="1" thickTop="1" x14ac:dyDescent="0.25">
      <c r="A16" s="55" t="s">
        <v>9</v>
      </c>
      <c r="B16" s="34"/>
      <c r="C16" s="36"/>
      <c r="D16" s="36"/>
      <c r="E16" s="36"/>
    </row>
    <row r="17" spans="1:5" ht="18.75" customHeight="1" x14ac:dyDescent="0.25">
      <c r="A17" s="20" t="s">
        <v>14</v>
      </c>
      <c r="B17" s="48">
        <f>B18+B19</f>
        <v>101</v>
      </c>
      <c r="C17" s="48">
        <f t="shared" ref="C17:E17" si="3">C18+C19</f>
        <v>103.07000000000001</v>
      </c>
      <c r="D17" s="48">
        <f t="shared" si="3"/>
        <v>105.20210000000002</v>
      </c>
      <c r="E17" s="48">
        <f t="shared" si="3"/>
        <v>107.39816300000003</v>
      </c>
    </row>
    <row r="18" spans="1:5" ht="15" customHeight="1" x14ac:dyDescent="0.2">
      <c r="A18" s="58" t="s">
        <v>11</v>
      </c>
      <c r="B18" s="32">
        <v>69</v>
      </c>
      <c r="C18" s="32">
        <f>B18*1.03</f>
        <v>71.070000000000007</v>
      </c>
      <c r="D18" s="32">
        <f t="shared" ref="D18:E18" si="4">C18*1.03</f>
        <v>73.202100000000016</v>
      </c>
      <c r="E18" s="32">
        <f t="shared" si="4"/>
        <v>75.398163000000025</v>
      </c>
    </row>
    <row r="19" spans="1:5" ht="15" customHeight="1" x14ac:dyDescent="0.2">
      <c r="A19" s="59" t="s">
        <v>13</v>
      </c>
      <c r="B19" s="42">
        <v>32</v>
      </c>
      <c r="C19" s="42">
        <v>32</v>
      </c>
      <c r="D19" s="42">
        <v>32</v>
      </c>
      <c r="E19" s="42">
        <v>32</v>
      </c>
    </row>
    <row r="20" spans="1:5" ht="18.95" customHeight="1" x14ac:dyDescent="0.25">
      <c r="A20" s="20" t="s">
        <v>16</v>
      </c>
      <c r="B20" s="49">
        <v>11</v>
      </c>
      <c r="C20" s="49">
        <f t="shared" ref="C20:E20" si="5">C21</f>
        <v>10</v>
      </c>
      <c r="D20" s="49">
        <f t="shared" si="5"/>
        <v>12</v>
      </c>
      <c r="E20" s="49">
        <f t="shared" si="5"/>
        <v>11</v>
      </c>
    </row>
    <row r="21" spans="1:5" ht="12.75" customHeight="1" x14ac:dyDescent="0.2">
      <c r="A21" s="58" t="s">
        <v>11</v>
      </c>
      <c r="B21" s="32">
        <v>11</v>
      </c>
      <c r="C21" s="32">
        <v>10</v>
      </c>
      <c r="D21" s="32">
        <v>12</v>
      </c>
      <c r="E21" s="32">
        <v>11</v>
      </c>
    </row>
    <row r="22" spans="1:5" ht="12.75" customHeight="1" x14ac:dyDescent="0.2">
      <c r="A22" s="59" t="s">
        <v>13</v>
      </c>
      <c r="B22" s="42">
        <v>0</v>
      </c>
      <c r="C22" s="42">
        <v>0</v>
      </c>
      <c r="D22" s="42">
        <v>0</v>
      </c>
      <c r="E22" s="42">
        <v>0</v>
      </c>
    </row>
    <row r="23" spans="1:5" ht="18.95" customHeight="1" x14ac:dyDescent="0.25">
      <c r="A23" s="20" t="s">
        <v>17</v>
      </c>
      <c r="B23" s="48">
        <f t="shared" ref="B23:E23" si="6">B24+B31</f>
        <v>1256</v>
      </c>
      <c r="C23" s="48">
        <f t="shared" si="6"/>
        <v>1389.04</v>
      </c>
      <c r="D23" s="48">
        <f t="shared" si="6"/>
        <v>1474.5012000000002</v>
      </c>
      <c r="E23" s="48">
        <f t="shared" si="6"/>
        <v>1539.396236</v>
      </c>
    </row>
    <row r="24" spans="1:5" ht="15" customHeight="1" x14ac:dyDescent="0.2">
      <c r="A24" s="58" t="s">
        <v>44</v>
      </c>
      <c r="B24" s="32">
        <f>SUM(B27:B30)</f>
        <v>1246</v>
      </c>
      <c r="C24" s="32">
        <f t="shared" ref="C24:E24" si="7">SUM(C27:C30)</f>
        <v>1379.04</v>
      </c>
      <c r="D24" s="32">
        <f t="shared" si="7"/>
        <v>1464.5012000000002</v>
      </c>
      <c r="E24" s="32">
        <f t="shared" si="7"/>
        <v>1529.396236</v>
      </c>
    </row>
    <row r="25" spans="1:5" ht="11.25" customHeight="1" x14ac:dyDescent="0.2">
      <c r="A25" s="15" t="s">
        <v>48</v>
      </c>
      <c r="B25" s="34"/>
      <c r="C25" s="35"/>
      <c r="D25" s="35"/>
      <c r="E25" s="35"/>
    </row>
    <row r="26" spans="1:5" ht="12.75" customHeight="1" x14ac:dyDescent="0.2">
      <c r="A26" s="17" t="s">
        <v>18</v>
      </c>
      <c r="B26" s="34"/>
      <c r="C26" s="35"/>
      <c r="D26" s="35"/>
      <c r="E26" s="35"/>
    </row>
    <row r="27" spans="1:5" ht="12.75" customHeight="1" x14ac:dyDescent="0.2">
      <c r="A27" s="17" t="s">
        <v>19</v>
      </c>
      <c r="B27" s="32">
        <v>366</v>
      </c>
      <c r="C27" s="32">
        <v>417</v>
      </c>
      <c r="D27" s="32">
        <v>468</v>
      </c>
      <c r="E27" s="32">
        <v>497</v>
      </c>
    </row>
    <row r="28" spans="1:5" ht="12.75" customHeight="1" x14ac:dyDescent="0.2">
      <c r="A28" s="17" t="s">
        <v>20</v>
      </c>
      <c r="B28" s="32">
        <v>390</v>
      </c>
      <c r="C28" s="32">
        <v>456</v>
      </c>
      <c r="D28" s="32">
        <v>475</v>
      </c>
      <c r="E28" s="32">
        <v>495</v>
      </c>
    </row>
    <row r="29" spans="1:5" ht="12.75" customHeight="1" x14ac:dyDescent="0.2">
      <c r="A29" s="17" t="s">
        <v>21</v>
      </c>
      <c r="B29" s="32">
        <v>22</v>
      </c>
      <c r="C29" s="32">
        <v>24</v>
      </c>
      <c r="D29" s="32">
        <v>25</v>
      </c>
      <c r="E29" s="32">
        <v>26</v>
      </c>
    </row>
    <row r="30" spans="1:5" ht="12.75" customHeight="1" x14ac:dyDescent="0.2">
      <c r="A30" s="17" t="s">
        <v>12</v>
      </c>
      <c r="B30" s="32">
        <v>468</v>
      </c>
      <c r="C30" s="32">
        <f t="shared" ref="C30:E30" si="8">B30*1.03</f>
        <v>482.04</v>
      </c>
      <c r="D30" s="32">
        <f t="shared" si="8"/>
        <v>496.50120000000004</v>
      </c>
      <c r="E30" s="32">
        <f t="shared" si="8"/>
        <v>511.39623600000004</v>
      </c>
    </row>
    <row r="31" spans="1:5" ht="12.75" customHeight="1" x14ac:dyDescent="0.2">
      <c r="A31" s="59" t="s">
        <v>13</v>
      </c>
      <c r="B31" s="42">
        <v>10</v>
      </c>
      <c r="C31" s="42">
        <v>10</v>
      </c>
      <c r="D31" s="42">
        <v>10</v>
      </c>
      <c r="E31" s="42">
        <v>10</v>
      </c>
    </row>
    <row r="32" spans="1:5" ht="9.75" hidden="1" customHeight="1" x14ac:dyDescent="0.2">
      <c r="A32" s="15" t="s">
        <v>5</v>
      </c>
      <c r="B32" s="39"/>
      <c r="C32" s="40"/>
      <c r="D32" s="40"/>
      <c r="E32" s="40"/>
    </row>
    <row r="33" spans="1:5" ht="12.75" hidden="1" customHeight="1" x14ac:dyDescent="0.2">
      <c r="A33" s="22" t="s">
        <v>15</v>
      </c>
      <c r="B33" s="41">
        <v>7</v>
      </c>
      <c r="C33" s="41">
        <v>7</v>
      </c>
      <c r="D33" s="41">
        <v>7</v>
      </c>
      <c r="E33" s="42">
        <v>7</v>
      </c>
    </row>
    <row r="34" spans="1:5" ht="18.95" customHeight="1" x14ac:dyDescent="0.25">
      <c r="A34" s="20" t="s">
        <v>22</v>
      </c>
      <c r="B34" s="48">
        <f t="shared" ref="B34:E34" si="9">B35+B36</f>
        <v>34</v>
      </c>
      <c r="C34" s="48">
        <f t="shared" si="9"/>
        <v>35</v>
      </c>
      <c r="D34" s="48">
        <f t="shared" si="9"/>
        <v>36</v>
      </c>
      <c r="E34" s="48">
        <f t="shared" si="9"/>
        <v>37</v>
      </c>
    </row>
    <row r="35" spans="1:5" ht="12.75" customHeight="1" x14ac:dyDescent="0.2">
      <c r="A35" s="58" t="s">
        <v>45</v>
      </c>
      <c r="B35" s="32">
        <v>32</v>
      </c>
      <c r="C35" s="32">
        <v>33</v>
      </c>
      <c r="D35" s="32">
        <v>34</v>
      </c>
      <c r="E35" s="32">
        <v>35</v>
      </c>
    </row>
    <row r="36" spans="1:5" ht="12.75" customHeight="1" x14ac:dyDescent="0.2">
      <c r="A36" s="59" t="s">
        <v>13</v>
      </c>
      <c r="B36" s="42">
        <v>2</v>
      </c>
      <c r="C36" s="42">
        <v>2</v>
      </c>
      <c r="D36" s="42">
        <v>2</v>
      </c>
      <c r="E36" s="42">
        <v>2</v>
      </c>
    </row>
    <row r="37" spans="1:5" ht="19.5" customHeight="1" x14ac:dyDescent="0.25">
      <c r="A37" s="23" t="s">
        <v>72</v>
      </c>
      <c r="B37" s="48">
        <f t="shared" ref="B37:E37" si="10">B38+B39</f>
        <v>5</v>
      </c>
      <c r="C37" s="48">
        <f t="shared" si="10"/>
        <v>6</v>
      </c>
      <c r="D37" s="48">
        <f t="shared" si="10"/>
        <v>7</v>
      </c>
      <c r="E37" s="48">
        <f t="shared" si="10"/>
        <v>8</v>
      </c>
    </row>
    <row r="38" spans="1:5" ht="15" customHeight="1" x14ac:dyDescent="0.2">
      <c r="A38" s="58" t="s">
        <v>11</v>
      </c>
      <c r="B38" s="32">
        <v>5</v>
      </c>
      <c r="C38" s="32">
        <v>6</v>
      </c>
      <c r="D38" s="32">
        <v>7</v>
      </c>
      <c r="E38" s="32">
        <v>8</v>
      </c>
    </row>
    <row r="39" spans="1:5" ht="12.75" customHeight="1" x14ac:dyDescent="0.2">
      <c r="A39" s="59" t="s">
        <v>13</v>
      </c>
      <c r="B39" s="42">
        <v>0</v>
      </c>
      <c r="C39" s="42">
        <v>0</v>
      </c>
      <c r="D39" s="42">
        <v>0</v>
      </c>
      <c r="E39" s="42">
        <v>0</v>
      </c>
    </row>
    <row r="40" spans="1:5" ht="21.95" customHeight="1" x14ac:dyDescent="0.25">
      <c r="A40" s="23" t="s">
        <v>23</v>
      </c>
      <c r="B40" s="48">
        <f t="shared" ref="B40:E40" si="11">B41+B42</f>
        <v>372</v>
      </c>
      <c r="C40" s="48">
        <f t="shared" si="11"/>
        <v>382.13</v>
      </c>
      <c r="D40" s="48">
        <f t="shared" si="11"/>
        <v>393.59390000000002</v>
      </c>
      <c r="E40" s="48">
        <f t="shared" si="11"/>
        <v>405.40171700000002</v>
      </c>
    </row>
    <row r="41" spans="1:5" ht="13.5" customHeight="1" x14ac:dyDescent="0.2">
      <c r="A41" s="58" t="s">
        <v>24</v>
      </c>
      <c r="B41" s="32">
        <v>371</v>
      </c>
      <c r="C41" s="32">
        <f t="shared" ref="C41:E41" si="12">B41*1.03</f>
        <v>382.13</v>
      </c>
      <c r="D41" s="32">
        <f t="shared" si="12"/>
        <v>393.59390000000002</v>
      </c>
      <c r="E41" s="32">
        <f t="shared" si="12"/>
        <v>405.40171700000002</v>
      </c>
    </row>
    <row r="42" spans="1:5" ht="12.75" customHeight="1" x14ac:dyDescent="0.2">
      <c r="A42" s="59" t="s">
        <v>13</v>
      </c>
      <c r="B42" s="42">
        <v>1</v>
      </c>
      <c r="C42" s="42">
        <v>0</v>
      </c>
      <c r="D42" s="42">
        <v>0</v>
      </c>
      <c r="E42" s="42">
        <v>0</v>
      </c>
    </row>
    <row r="43" spans="1:5" ht="21.95" customHeight="1" x14ac:dyDescent="0.25">
      <c r="A43" s="23" t="s">
        <v>25</v>
      </c>
      <c r="B43" s="48">
        <f t="shared" ref="B43:E43" si="13">B44+B45</f>
        <v>564</v>
      </c>
      <c r="C43" s="48">
        <f t="shared" si="13"/>
        <v>581.90000000000009</v>
      </c>
      <c r="D43" s="48">
        <f t="shared" si="13"/>
        <v>640.09000000000015</v>
      </c>
      <c r="E43" s="48">
        <f t="shared" si="13"/>
        <v>704.09900000000016</v>
      </c>
    </row>
    <row r="44" spans="1:5" ht="12.95" customHeight="1" x14ac:dyDescent="0.2">
      <c r="A44" s="58" t="s">
        <v>46</v>
      </c>
      <c r="B44" s="32">
        <v>564</v>
      </c>
      <c r="C44" s="32">
        <f>(B44-35)*1.1</f>
        <v>581.90000000000009</v>
      </c>
      <c r="D44" s="32">
        <f>C44*1.1</f>
        <v>640.09000000000015</v>
      </c>
      <c r="E44" s="32">
        <f>D44*1.1</f>
        <v>704.09900000000016</v>
      </c>
    </row>
    <row r="45" spans="1:5" ht="12.75" customHeight="1" x14ac:dyDescent="0.2">
      <c r="A45" s="59" t="s">
        <v>13</v>
      </c>
      <c r="B45" s="42">
        <v>0</v>
      </c>
      <c r="C45" s="42">
        <v>0</v>
      </c>
      <c r="D45" s="42">
        <v>0</v>
      </c>
      <c r="E45" s="42">
        <v>0</v>
      </c>
    </row>
    <row r="46" spans="1:5" ht="21.95" customHeight="1" x14ac:dyDescent="0.25">
      <c r="A46" s="20" t="s">
        <v>26</v>
      </c>
      <c r="B46" s="48">
        <f t="shared" ref="B46:E46" si="14">B47+B48</f>
        <v>216</v>
      </c>
      <c r="C46" s="48">
        <f t="shared" si="14"/>
        <v>228.63</v>
      </c>
      <c r="D46" s="48">
        <f t="shared" si="14"/>
        <v>235.4589</v>
      </c>
      <c r="E46" s="48">
        <f t="shared" si="14"/>
        <v>242.49266700000001</v>
      </c>
    </row>
    <row r="47" spans="1:5" ht="15" customHeight="1" x14ac:dyDescent="0.2">
      <c r="A47" s="58" t="s">
        <v>27</v>
      </c>
      <c r="B47" s="32">
        <v>206</v>
      </c>
      <c r="C47" s="32">
        <f>(B47+15)*1.03</f>
        <v>227.63</v>
      </c>
      <c r="D47" s="32">
        <f>C47*1.03</f>
        <v>234.4589</v>
      </c>
      <c r="E47" s="32">
        <f>D47*1.03</f>
        <v>241.49266700000001</v>
      </c>
    </row>
    <row r="48" spans="1:5" ht="12.75" customHeight="1" x14ac:dyDescent="0.2">
      <c r="A48" s="59" t="s">
        <v>13</v>
      </c>
      <c r="B48" s="42">
        <v>10</v>
      </c>
      <c r="C48" s="42">
        <v>1</v>
      </c>
      <c r="D48" s="42">
        <v>1</v>
      </c>
      <c r="E48" s="42">
        <v>1</v>
      </c>
    </row>
    <row r="49" spans="1:5" ht="20.25" customHeight="1" x14ac:dyDescent="0.25">
      <c r="A49" s="20" t="s">
        <v>73</v>
      </c>
      <c r="B49" s="48">
        <f t="shared" ref="B49:E49" si="15">B50+B51</f>
        <v>0</v>
      </c>
      <c r="C49" s="48">
        <f t="shared" si="15"/>
        <v>2</v>
      </c>
      <c r="D49" s="48">
        <f t="shared" si="15"/>
        <v>2.06</v>
      </c>
      <c r="E49" s="48">
        <f t="shared" si="15"/>
        <v>2.1217999999999999</v>
      </c>
    </row>
    <row r="50" spans="1:5" ht="12.75" customHeight="1" x14ac:dyDescent="0.2">
      <c r="A50" s="58" t="s">
        <v>11</v>
      </c>
      <c r="B50" s="32">
        <v>0</v>
      </c>
      <c r="C50" s="32">
        <v>2</v>
      </c>
      <c r="D50" s="32">
        <f t="shared" ref="D50" si="16">C50*1.03</f>
        <v>2.06</v>
      </c>
      <c r="E50" s="32">
        <f t="shared" ref="E50" si="17">D50*1.03</f>
        <v>2.1217999999999999</v>
      </c>
    </row>
    <row r="51" spans="1:5" ht="12.75" customHeight="1" x14ac:dyDescent="0.2">
      <c r="A51" s="59" t="s">
        <v>13</v>
      </c>
      <c r="B51" s="42">
        <v>0</v>
      </c>
      <c r="C51" s="42">
        <v>0</v>
      </c>
      <c r="D51" s="42">
        <v>0</v>
      </c>
      <c r="E51" s="42">
        <v>0</v>
      </c>
    </row>
    <row r="52" spans="1:5" ht="20.25" customHeight="1" x14ac:dyDescent="0.25">
      <c r="A52" s="20" t="s">
        <v>10</v>
      </c>
      <c r="B52" s="48">
        <f t="shared" ref="B52:E52" si="18">B53+B54</f>
        <v>61</v>
      </c>
      <c r="C52" s="48">
        <f t="shared" si="18"/>
        <v>62.83</v>
      </c>
      <c r="D52" s="48">
        <f t="shared" si="18"/>
        <v>64.7149</v>
      </c>
      <c r="E52" s="48">
        <f t="shared" si="18"/>
        <v>66.656346999999997</v>
      </c>
    </row>
    <row r="53" spans="1:5" ht="12.75" customHeight="1" x14ac:dyDescent="0.2">
      <c r="A53" s="58" t="s">
        <v>11</v>
      </c>
      <c r="B53" s="32">
        <v>61</v>
      </c>
      <c r="C53" s="32">
        <f t="shared" ref="C53:E53" si="19">B53*1.03</f>
        <v>62.83</v>
      </c>
      <c r="D53" s="32">
        <f t="shared" si="19"/>
        <v>64.7149</v>
      </c>
      <c r="E53" s="32">
        <f t="shared" si="19"/>
        <v>66.656346999999997</v>
      </c>
    </row>
    <row r="54" spans="1:5" ht="12.75" customHeight="1" x14ac:dyDescent="0.2">
      <c r="A54" s="59" t="s">
        <v>13</v>
      </c>
      <c r="B54" s="42">
        <v>0</v>
      </c>
      <c r="C54" s="42">
        <v>0</v>
      </c>
      <c r="D54" s="42">
        <v>0</v>
      </c>
      <c r="E54" s="42">
        <v>0</v>
      </c>
    </row>
    <row r="55" spans="1:5" ht="19.5" customHeight="1" x14ac:dyDescent="0.25">
      <c r="A55" s="20" t="s">
        <v>62</v>
      </c>
      <c r="B55" s="48">
        <f t="shared" ref="B55:E55" si="20">B56+B57</f>
        <v>420</v>
      </c>
      <c r="C55" s="48">
        <f t="shared" si="20"/>
        <v>430.6</v>
      </c>
      <c r="D55" s="48">
        <f t="shared" si="20"/>
        <v>443.51800000000003</v>
      </c>
      <c r="E55" s="48">
        <f t="shared" si="20"/>
        <v>456.82354000000004</v>
      </c>
    </row>
    <row r="56" spans="1:5" ht="12.75" customHeight="1" x14ac:dyDescent="0.2">
      <c r="A56" s="58" t="s">
        <v>43</v>
      </c>
      <c r="B56" s="32">
        <v>420</v>
      </c>
      <c r="C56" s="32">
        <f>B56*1.03-2</f>
        <v>430.6</v>
      </c>
      <c r="D56" s="32">
        <f>C56*1.03</f>
        <v>443.51800000000003</v>
      </c>
      <c r="E56" s="32">
        <f>D56*1.03</f>
        <v>456.82354000000004</v>
      </c>
    </row>
    <row r="57" spans="1:5" ht="12.75" customHeight="1" x14ac:dyDescent="0.2">
      <c r="A57" s="59" t="s">
        <v>13</v>
      </c>
      <c r="B57" s="42">
        <v>0</v>
      </c>
      <c r="C57" s="42">
        <v>0</v>
      </c>
      <c r="D57" s="42">
        <v>0</v>
      </c>
      <c r="E57" s="42">
        <v>0</v>
      </c>
    </row>
    <row r="58" spans="1:5" ht="19.5" customHeight="1" x14ac:dyDescent="0.25">
      <c r="A58" s="20" t="s">
        <v>50</v>
      </c>
      <c r="B58" s="48">
        <f t="shared" ref="B58:E58" si="21">B59+B62</f>
        <v>856</v>
      </c>
      <c r="C58" s="48">
        <f t="shared" si="21"/>
        <v>724.62</v>
      </c>
      <c r="D58" s="48">
        <f t="shared" si="21"/>
        <v>197.2886</v>
      </c>
      <c r="E58" s="48">
        <f t="shared" si="21"/>
        <v>199.00725800000001</v>
      </c>
    </row>
    <row r="59" spans="1:5" ht="12.75" customHeight="1" x14ac:dyDescent="0.2">
      <c r="A59" s="58" t="s">
        <v>11</v>
      </c>
      <c r="B59" s="32">
        <v>81</v>
      </c>
      <c r="C59" s="32">
        <f>(B59-27)*1.03</f>
        <v>55.620000000000005</v>
      </c>
      <c r="D59" s="32">
        <f t="shared" ref="D59:E59" si="22">C59*1.03</f>
        <v>57.28860000000001</v>
      </c>
      <c r="E59" s="32">
        <f t="shared" si="22"/>
        <v>59.007258000000014</v>
      </c>
    </row>
    <row r="60" spans="1:5" ht="12.75" customHeight="1" x14ac:dyDescent="0.2">
      <c r="A60" s="60" t="s">
        <v>48</v>
      </c>
      <c r="B60" s="32"/>
      <c r="C60" s="32"/>
      <c r="D60" s="32"/>
      <c r="E60" s="32"/>
    </row>
    <row r="61" spans="1:5" ht="12.75" customHeight="1" x14ac:dyDescent="0.2">
      <c r="A61" s="61" t="s">
        <v>68</v>
      </c>
      <c r="B61" s="32">
        <v>41</v>
      </c>
      <c r="C61" s="32">
        <v>14</v>
      </c>
      <c r="D61" s="32">
        <v>14</v>
      </c>
      <c r="E61" s="32">
        <v>14</v>
      </c>
    </row>
    <row r="62" spans="1:5" ht="12.75" customHeight="1" x14ac:dyDescent="0.2">
      <c r="A62" s="58" t="s">
        <v>13</v>
      </c>
      <c r="B62" s="32">
        <f t="shared" ref="B62:E62" si="23">SUM(B64:B69)</f>
        <v>775</v>
      </c>
      <c r="C62" s="32">
        <f t="shared" si="23"/>
        <v>669</v>
      </c>
      <c r="D62" s="32">
        <f t="shared" si="23"/>
        <v>140</v>
      </c>
      <c r="E62" s="32">
        <f t="shared" si="23"/>
        <v>140</v>
      </c>
    </row>
    <row r="63" spans="1:5" ht="12.75" customHeight="1" x14ac:dyDescent="0.2">
      <c r="A63" s="15" t="s">
        <v>48</v>
      </c>
      <c r="B63" s="39"/>
      <c r="C63" s="40"/>
      <c r="D63" s="40"/>
      <c r="E63" s="40"/>
    </row>
    <row r="64" spans="1:5" ht="12.75" customHeight="1" x14ac:dyDescent="0.2">
      <c r="A64" s="17" t="s">
        <v>55</v>
      </c>
      <c r="B64" s="39">
        <v>82</v>
      </c>
      <c r="C64" s="40">
        <v>29</v>
      </c>
      <c r="D64" s="40"/>
      <c r="E64" s="40"/>
    </row>
    <row r="65" spans="1:5" ht="12.75" hidden="1" customHeight="1" x14ac:dyDescent="0.2">
      <c r="A65" s="17" t="s">
        <v>52</v>
      </c>
      <c r="B65" s="39"/>
      <c r="C65" s="40"/>
      <c r="D65" s="40"/>
      <c r="E65" s="40"/>
    </row>
    <row r="66" spans="1:5" ht="12.75" hidden="1" customHeight="1" x14ac:dyDescent="0.2">
      <c r="A66" s="17" t="s">
        <v>33</v>
      </c>
      <c r="B66" s="32">
        <v>34</v>
      </c>
      <c r="C66" s="32">
        <v>35</v>
      </c>
      <c r="D66" s="32">
        <v>35</v>
      </c>
      <c r="E66" s="32">
        <v>35</v>
      </c>
    </row>
    <row r="67" spans="1:5" ht="12.75" customHeight="1" x14ac:dyDescent="0.2">
      <c r="A67" s="17" t="s">
        <v>61</v>
      </c>
      <c r="B67" s="39">
        <v>420</v>
      </c>
      <c r="C67" s="40">
        <v>400</v>
      </c>
      <c r="D67" s="40">
        <v>0</v>
      </c>
      <c r="E67" s="40">
        <v>0</v>
      </c>
    </row>
    <row r="68" spans="1:5" ht="12.75" customHeight="1" x14ac:dyDescent="0.2">
      <c r="A68" s="22" t="s">
        <v>67</v>
      </c>
      <c r="B68" s="42">
        <v>234</v>
      </c>
      <c r="C68" s="42">
        <v>200</v>
      </c>
      <c r="D68" s="42">
        <v>100</v>
      </c>
      <c r="E68" s="42">
        <v>100</v>
      </c>
    </row>
    <row r="69" spans="1:5" ht="12.75" hidden="1" customHeight="1" x14ac:dyDescent="0.2">
      <c r="A69" s="24" t="s">
        <v>51</v>
      </c>
      <c r="B69" s="41">
        <v>5</v>
      </c>
      <c r="C69" s="41">
        <v>5</v>
      </c>
      <c r="D69" s="41">
        <v>5</v>
      </c>
      <c r="E69" s="42">
        <v>5</v>
      </c>
    </row>
    <row r="70" spans="1:5" ht="21.95" customHeight="1" x14ac:dyDescent="0.25">
      <c r="A70" s="20" t="s">
        <v>28</v>
      </c>
      <c r="B70" s="48">
        <f t="shared" ref="B70:E70" si="24">B71+B72</f>
        <v>236</v>
      </c>
      <c r="C70" s="48">
        <f t="shared" si="24"/>
        <v>243.08</v>
      </c>
      <c r="D70" s="48">
        <f t="shared" si="24"/>
        <v>250.37240000000003</v>
      </c>
      <c r="E70" s="48">
        <f t="shared" si="24"/>
        <v>257.88357200000002</v>
      </c>
    </row>
    <row r="71" spans="1:5" ht="15" customHeight="1" x14ac:dyDescent="0.2">
      <c r="A71" s="58" t="s">
        <v>29</v>
      </c>
      <c r="B71" s="32">
        <v>236</v>
      </c>
      <c r="C71" s="32">
        <f>B71*1.03</f>
        <v>243.08</v>
      </c>
      <c r="D71" s="32">
        <f>C71*1.03</f>
        <v>250.37240000000003</v>
      </c>
      <c r="E71" s="32">
        <f>D71*1.03</f>
        <v>257.88357200000002</v>
      </c>
    </row>
    <row r="72" spans="1:5" ht="12.75" customHeight="1" x14ac:dyDescent="0.2">
      <c r="A72" s="59" t="s">
        <v>13</v>
      </c>
      <c r="B72" s="42">
        <v>0</v>
      </c>
      <c r="C72" s="42">
        <v>0</v>
      </c>
      <c r="D72" s="42">
        <v>0</v>
      </c>
      <c r="E72" s="42">
        <v>0</v>
      </c>
    </row>
    <row r="73" spans="1:5" ht="21.95" customHeight="1" x14ac:dyDescent="0.25">
      <c r="A73" s="20" t="s">
        <v>63</v>
      </c>
      <c r="B73" s="48">
        <f t="shared" ref="B73:E73" si="25">B74+B75</f>
        <v>14</v>
      </c>
      <c r="C73" s="48">
        <f t="shared" si="25"/>
        <v>11</v>
      </c>
      <c r="D73" s="48">
        <f t="shared" si="25"/>
        <v>12</v>
      </c>
      <c r="E73" s="48">
        <f t="shared" si="25"/>
        <v>12</v>
      </c>
    </row>
    <row r="74" spans="1:5" ht="12.75" customHeight="1" x14ac:dyDescent="0.2">
      <c r="A74" s="58" t="s">
        <v>11</v>
      </c>
      <c r="B74" s="32">
        <v>12</v>
      </c>
      <c r="C74" s="32">
        <v>11</v>
      </c>
      <c r="D74" s="32">
        <v>12</v>
      </c>
      <c r="E74" s="32">
        <v>12</v>
      </c>
    </row>
    <row r="75" spans="1:5" ht="12.75" customHeight="1" x14ac:dyDescent="0.2">
      <c r="A75" s="59" t="s">
        <v>13</v>
      </c>
      <c r="B75" s="42">
        <v>2</v>
      </c>
      <c r="C75" s="42">
        <v>0</v>
      </c>
      <c r="D75" s="42">
        <v>0</v>
      </c>
      <c r="E75" s="42">
        <v>0</v>
      </c>
    </row>
    <row r="76" spans="1:5" ht="24.95" customHeight="1" x14ac:dyDescent="0.25">
      <c r="A76" s="20" t="s">
        <v>30</v>
      </c>
      <c r="B76" s="48">
        <f>B77</f>
        <v>3</v>
      </c>
      <c r="C76" s="48">
        <f>C77+C78</f>
        <v>3</v>
      </c>
      <c r="D76" s="48">
        <f>D77+D78</f>
        <v>3</v>
      </c>
      <c r="E76" s="48">
        <f>E77+E78</f>
        <v>3</v>
      </c>
    </row>
    <row r="77" spans="1:5" ht="15" customHeight="1" x14ac:dyDescent="0.2">
      <c r="A77" s="58" t="s">
        <v>11</v>
      </c>
      <c r="B77" s="32">
        <v>3</v>
      </c>
      <c r="C77" s="32">
        <v>3</v>
      </c>
      <c r="D77" s="32">
        <v>3</v>
      </c>
      <c r="E77" s="32">
        <v>3</v>
      </c>
    </row>
    <row r="78" spans="1:5" ht="12" customHeight="1" x14ac:dyDescent="0.2">
      <c r="A78" s="59" t="s">
        <v>13</v>
      </c>
      <c r="B78" s="42">
        <v>0</v>
      </c>
      <c r="C78" s="42">
        <v>0</v>
      </c>
      <c r="D78" s="42">
        <v>0</v>
      </c>
      <c r="E78" s="42">
        <v>0</v>
      </c>
    </row>
    <row r="79" spans="1:5" ht="18.95" customHeight="1" x14ac:dyDescent="0.25">
      <c r="A79" s="20" t="s">
        <v>64</v>
      </c>
      <c r="B79" s="48">
        <f t="shared" ref="B79:E79" si="26">B80+B84</f>
        <v>55</v>
      </c>
      <c r="C79" s="48">
        <f t="shared" si="26"/>
        <v>162</v>
      </c>
      <c r="D79" s="48">
        <f t="shared" si="26"/>
        <v>222</v>
      </c>
      <c r="E79" s="48">
        <f t="shared" si="26"/>
        <v>123</v>
      </c>
    </row>
    <row r="80" spans="1:5" ht="15" customHeight="1" x14ac:dyDescent="0.2">
      <c r="A80" s="58" t="s">
        <v>11</v>
      </c>
      <c r="B80" s="32">
        <v>55</v>
      </c>
      <c r="C80" s="32">
        <f t="shared" ref="C80:E80" si="27">C82+C83</f>
        <v>162</v>
      </c>
      <c r="D80" s="32">
        <f t="shared" si="27"/>
        <v>222</v>
      </c>
      <c r="E80" s="32">
        <f t="shared" si="27"/>
        <v>123</v>
      </c>
    </row>
    <row r="81" spans="1:5" ht="11.1" customHeight="1" x14ac:dyDescent="0.2">
      <c r="A81" s="60" t="s">
        <v>48</v>
      </c>
      <c r="B81" s="44"/>
      <c r="C81" s="32"/>
      <c r="D81" s="32"/>
      <c r="E81" s="32"/>
    </row>
    <row r="82" spans="1:5" ht="12.75" customHeight="1" x14ac:dyDescent="0.2">
      <c r="A82" s="61" t="s">
        <v>31</v>
      </c>
      <c r="B82" s="32">
        <v>15</v>
      </c>
      <c r="C82" s="32">
        <v>120</v>
      </c>
      <c r="D82" s="32">
        <v>180</v>
      </c>
      <c r="E82" s="32">
        <v>80</v>
      </c>
    </row>
    <row r="83" spans="1:5" ht="12.75" hidden="1" customHeight="1" x14ac:dyDescent="0.2">
      <c r="A83" s="61" t="s">
        <v>54</v>
      </c>
      <c r="B83" s="32">
        <v>40</v>
      </c>
      <c r="C83" s="32">
        <v>42</v>
      </c>
      <c r="D83" s="32">
        <v>42</v>
      </c>
      <c r="E83" s="32">
        <v>43</v>
      </c>
    </row>
    <row r="84" spans="1:5" ht="12.75" customHeight="1" x14ac:dyDescent="0.2">
      <c r="A84" s="58" t="s">
        <v>13</v>
      </c>
      <c r="B84" s="42">
        <v>0</v>
      </c>
      <c r="C84" s="42">
        <v>0</v>
      </c>
      <c r="D84" s="42">
        <v>0</v>
      </c>
      <c r="E84" s="42">
        <v>0</v>
      </c>
    </row>
    <row r="85" spans="1:5" ht="18.75" customHeight="1" x14ac:dyDescent="0.25">
      <c r="A85" s="56" t="s">
        <v>56</v>
      </c>
      <c r="B85" s="48">
        <f t="shared" ref="B85:E85" si="28">B86+B87</f>
        <v>131</v>
      </c>
      <c r="C85" s="48">
        <f t="shared" si="28"/>
        <v>136</v>
      </c>
      <c r="D85" s="48">
        <f t="shared" si="28"/>
        <v>136</v>
      </c>
      <c r="E85" s="48">
        <f t="shared" si="28"/>
        <v>124</v>
      </c>
    </row>
    <row r="86" spans="1:5" ht="12.75" customHeight="1" x14ac:dyDescent="0.2">
      <c r="A86" s="58" t="s">
        <v>11</v>
      </c>
      <c r="B86" s="32">
        <v>90</v>
      </c>
      <c r="C86" s="32">
        <v>91</v>
      </c>
      <c r="D86" s="32">
        <v>91</v>
      </c>
      <c r="E86" s="32">
        <v>91</v>
      </c>
    </row>
    <row r="87" spans="1:5" ht="12.75" customHeight="1" x14ac:dyDescent="0.2">
      <c r="A87" s="59" t="s">
        <v>13</v>
      </c>
      <c r="B87" s="42">
        <v>41</v>
      </c>
      <c r="C87" s="42">
        <f>33+12</f>
        <v>45</v>
      </c>
      <c r="D87" s="42">
        <f>33+12</f>
        <v>45</v>
      </c>
      <c r="E87" s="42">
        <f>33</f>
        <v>33</v>
      </c>
    </row>
    <row r="88" spans="1:5" ht="18" hidden="1" customHeight="1" x14ac:dyDescent="0.2">
      <c r="A88" s="20" t="s">
        <v>47</v>
      </c>
      <c r="B88" s="37">
        <v>0</v>
      </c>
      <c r="C88" s="37">
        <f t="shared" ref="C88:E88" si="29">C89</f>
        <v>0</v>
      </c>
      <c r="D88" s="37">
        <f t="shared" si="29"/>
        <v>0</v>
      </c>
      <c r="E88" s="37">
        <f t="shared" si="29"/>
        <v>0</v>
      </c>
    </row>
    <row r="89" spans="1:5" ht="12.75" hidden="1" customHeight="1" x14ac:dyDescent="0.2">
      <c r="A89" s="21" t="s">
        <v>11</v>
      </c>
      <c r="B89" s="38">
        <v>0</v>
      </c>
      <c r="C89" s="38">
        <v>0</v>
      </c>
      <c r="D89" s="38">
        <v>0</v>
      </c>
      <c r="E89" s="38">
        <v>0</v>
      </c>
    </row>
    <row r="90" spans="1:5" ht="24.75" customHeight="1" x14ac:dyDescent="0.25">
      <c r="A90" s="56" t="s">
        <v>65</v>
      </c>
      <c r="B90" s="57">
        <f>B92+B93</f>
        <v>505</v>
      </c>
      <c r="C90" s="57">
        <f t="shared" ref="C90:E90" si="30">C92+C93</f>
        <v>945</v>
      </c>
      <c r="D90" s="57">
        <f t="shared" si="30"/>
        <v>1070</v>
      </c>
      <c r="E90" s="57">
        <f t="shared" si="30"/>
        <v>880</v>
      </c>
    </row>
    <row r="91" spans="1:5" ht="11.1" customHeight="1" x14ac:dyDescent="0.2">
      <c r="A91" s="17" t="s">
        <v>5</v>
      </c>
      <c r="B91" s="31"/>
      <c r="C91" s="31"/>
      <c r="D91" s="31"/>
      <c r="E91" s="31"/>
    </row>
    <row r="92" spans="1:5" ht="12.75" hidden="1" customHeight="1" x14ac:dyDescent="0.2">
      <c r="A92" s="19" t="s">
        <v>11</v>
      </c>
      <c r="B92" s="31">
        <v>69</v>
      </c>
      <c r="C92" s="31">
        <v>0</v>
      </c>
      <c r="D92" s="31">
        <v>0</v>
      </c>
      <c r="E92" s="31">
        <v>0</v>
      </c>
    </row>
    <row r="93" spans="1:5" ht="12.75" hidden="1" customHeight="1" x14ac:dyDescent="0.2">
      <c r="A93" s="19" t="s">
        <v>13</v>
      </c>
      <c r="B93" s="43">
        <v>436</v>
      </c>
      <c r="C93" s="43">
        <f t="shared" ref="C93:E93" si="31">SUM(C95:C99)</f>
        <v>945</v>
      </c>
      <c r="D93" s="43">
        <f t="shared" si="31"/>
        <v>1070</v>
      </c>
      <c r="E93" s="43">
        <f t="shared" si="31"/>
        <v>880</v>
      </c>
    </row>
    <row r="94" spans="1:5" ht="12.75" customHeight="1" x14ac:dyDescent="0.2">
      <c r="A94" s="15" t="s">
        <v>32</v>
      </c>
      <c r="B94" s="44"/>
      <c r="C94" s="32"/>
      <c r="D94" s="32"/>
      <c r="E94" s="32"/>
    </row>
    <row r="95" spans="1:5" ht="12.75" customHeight="1" x14ac:dyDescent="0.2">
      <c r="A95" s="61" t="s">
        <v>33</v>
      </c>
      <c r="B95" s="32">
        <v>150</v>
      </c>
      <c r="C95" s="32">
        <v>150</v>
      </c>
      <c r="D95" s="32">
        <v>150</v>
      </c>
      <c r="E95" s="32">
        <v>150</v>
      </c>
    </row>
    <row r="96" spans="1:5" ht="12.75" customHeight="1" x14ac:dyDescent="0.2">
      <c r="A96" s="61" t="s">
        <v>34</v>
      </c>
      <c r="B96" s="32">
        <v>107</v>
      </c>
      <c r="C96" s="32">
        <v>100</v>
      </c>
      <c r="D96" s="32">
        <v>100</v>
      </c>
      <c r="E96" s="32">
        <v>100</v>
      </c>
    </row>
    <row r="97" spans="1:5" ht="12.75" customHeight="1" x14ac:dyDescent="0.2">
      <c r="A97" s="61" t="s">
        <v>35</v>
      </c>
      <c r="B97" s="32">
        <v>120</v>
      </c>
      <c r="C97" s="32">
        <v>540</v>
      </c>
      <c r="D97" s="32">
        <v>390</v>
      </c>
      <c r="E97" s="32">
        <v>200</v>
      </c>
    </row>
    <row r="98" spans="1:5" ht="12.75" customHeight="1" x14ac:dyDescent="0.2">
      <c r="A98" s="61" t="s">
        <v>36</v>
      </c>
      <c r="B98" s="32">
        <v>50</v>
      </c>
      <c r="C98" s="32">
        <v>90</v>
      </c>
      <c r="D98" s="32">
        <v>300</v>
      </c>
      <c r="E98" s="32">
        <v>300</v>
      </c>
    </row>
    <row r="99" spans="1:5" ht="12.75" customHeight="1" thickBot="1" x14ac:dyDescent="0.25">
      <c r="A99" s="61" t="s">
        <v>59</v>
      </c>
      <c r="B99" s="44">
        <v>78</v>
      </c>
      <c r="C99" s="32">
        <v>65</v>
      </c>
      <c r="D99" s="32">
        <v>130</v>
      </c>
      <c r="E99" s="32">
        <v>130</v>
      </c>
    </row>
    <row r="100" spans="1:5" ht="12.75" customHeight="1" x14ac:dyDescent="0.2">
      <c r="A100" s="25" t="s">
        <v>37</v>
      </c>
      <c r="B100" s="50">
        <f>B53+B56+B18+B21+B24+B35+B38+B41+B44+B47+B71+B74+B77+B80+B86+B92+B89+B59+B50</f>
        <v>3531</v>
      </c>
      <c r="C100" s="50">
        <f t="shared" ref="C100:E100" si="32">C53+C56+C18+C21+C24+C35+C38+C41+C44+C47+C71+C74+C77+C80+C86+C92+C89+C59+C50</f>
        <v>3751.9</v>
      </c>
      <c r="D100" s="50">
        <f t="shared" si="32"/>
        <v>4004.8</v>
      </c>
      <c r="E100" s="50">
        <f t="shared" si="32"/>
        <v>4081.2803000000008</v>
      </c>
    </row>
    <row r="101" spans="1:5" ht="12.75" customHeight="1" thickBot="1" x14ac:dyDescent="0.25">
      <c r="A101" s="26" t="s">
        <v>38</v>
      </c>
      <c r="B101" s="51">
        <f t="shared" ref="B101:E101" si="33">B19+B78+B36+B42+B45+B75+B39+B93+B54+B31+B57+B48+B72+B87+B62+B84</f>
        <v>1309</v>
      </c>
      <c r="C101" s="51">
        <f t="shared" si="33"/>
        <v>1704</v>
      </c>
      <c r="D101" s="51">
        <f t="shared" si="33"/>
        <v>1300</v>
      </c>
      <c r="E101" s="51">
        <f t="shared" si="33"/>
        <v>1098</v>
      </c>
    </row>
    <row r="102" spans="1:5" ht="21.95" customHeight="1" thickBot="1" x14ac:dyDescent="0.25">
      <c r="A102" s="18" t="s">
        <v>39</v>
      </c>
      <c r="B102" s="52">
        <f>B52+B55+B17+B23+B40+B43+B46+B70+B76+B79+B90+B37+B34+B73+B20+B88+B85+B58+B49</f>
        <v>4840</v>
      </c>
      <c r="C102" s="52">
        <f t="shared" ref="C102:E102" si="34">C52+C55+C17+C23+C40+C43+C46+C70+C76+C79+C90+C37+C34+C73+C20+C88+C85+C58+C49</f>
        <v>5455.9000000000005</v>
      </c>
      <c r="D102" s="52">
        <f t="shared" si="34"/>
        <v>5304.8</v>
      </c>
      <c r="E102" s="52">
        <f t="shared" si="34"/>
        <v>5179.2803000000004</v>
      </c>
    </row>
    <row r="103" spans="1:5" ht="21.95" customHeight="1" thickTop="1" thickBot="1" x14ac:dyDescent="0.25">
      <c r="A103" s="62" t="s">
        <v>66</v>
      </c>
      <c r="B103" s="63">
        <f t="shared" ref="B103:E103" si="35">B15-B102</f>
        <v>-337</v>
      </c>
      <c r="C103" s="63">
        <f t="shared" si="35"/>
        <v>-400.44999999999982</v>
      </c>
      <c r="D103" s="63">
        <f t="shared" si="35"/>
        <v>-99.568299999999908</v>
      </c>
      <c r="E103" s="63">
        <f t="shared" si="35"/>
        <v>180.19475100000091</v>
      </c>
    </row>
    <row r="104" spans="1:5" ht="20.100000000000001" customHeight="1" x14ac:dyDescent="0.2">
      <c r="A104" s="27" t="s">
        <v>40</v>
      </c>
      <c r="B104" s="53">
        <f t="shared" ref="B104:C104" si="36">SUM(B106:B108)</f>
        <v>337</v>
      </c>
      <c r="C104" s="53">
        <f t="shared" si="36"/>
        <v>400</v>
      </c>
      <c r="D104" s="53">
        <f t="shared" ref="D104:E104" si="37">SUM(D106:D108)</f>
        <v>100</v>
      </c>
      <c r="E104" s="53">
        <f t="shared" si="37"/>
        <v>-180</v>
      </c>
    </row>
    <row r="105" spans="1:5" ht="9.9499999999999993" customHeight="1" x14ac:dyDescent="0.2">
      <c r="A105" s="28" t="s">
        <v>5</v>
      </c>
      <c r="B105" s="45"/>
      <c r="C105" s="45"/>
      <c r="D105" s="45"/>
      <c r="E105" s="45"/>
    </row>
    <row r="106" spans="1:5" ht="12.75" customHeight="1" x14ac:dyDescent="0.2">
      <c r="A106" s="28" t="s">
        <v>41</v>
      </c>
      <c r="B106" s="46">
        <v>-63</v>
      </c>
      <c r="C106" s="46"/>
      <c r="D106" s="46">
        <v>0</v>
      </c>
      <c r="E106" s="46">
        <v>-180</v>
      </c>
    </row>
    <row r="107" spans="1:5" ht="12.75" hidden="1" customHeight="1" x14ac:dyDescent="0.2">
      <c r="A107" s="28" t="s">
        <v>57</v>
      </c>
      <c r="B107" s="46"/>
      <c r="C107" s="46"/>
      <c r="D107" s="46"/>
      <c r="E107" s="46"/>
    </row>
    <row r="108" spans="1:5" ht="12.95" customHeight="1" thickBot="1" x14ac:dyDescent="0.25">
      <c r="A108" s="29" t="s">
        <v>42</v>
      </c>
      <c r="B108" s="47">
        <v>400</v>
      </c>
      <c r="C108" s="47">
        <v>400</v>
      </c>
      <c r="D108" s="47">
        <v>100</v>
      </c>
      <c r="E108" s="47">
        <v>0</v>
      </c>
    </row>
    <row r="109" spans="1:5" ht="8.25" hidden="1" customHeight="1" x14ac:dyDescent="0.2">
      <c r="A109" s="1"/>
      <c r="B109" s="10"/>
      <c r="C109" s="10"/>
      <c r="D109" s="10"/>
      <c r="E109" s="10"/>
    </row>
    <row r="110" spans="1:5" ht="12.75" hidden="1" customHeight="1" x14ac:dyDescent="0.2">
      <c r="A110" s="14" t="s">
        <v>58</v>
      </c>
      <c r="B110" s="11">
        <f t="shared" ref="B110:E110" si="38">B15-B102+B104</f>
        <v>0</v>
      </c>
      <c r="C110" s="67">
        <f t="shared" si="38"/>
        <v>-0.4499999999998181</v>
      </c>
      <c r="D110" s="67">
        <f t="shared" si="38"/>
        <v>0.43170000000009168</v>
      </c>
      <c r="E110" s="67">
        <f t="shared" si="38"/>
        <v>0.19475100000090606</v>
      </c>
    </row>
    <row r="111" spans="1:5" ht="12.75" customHeight="1" x14ac:dyDescent="0.2">
      <c r="A111" s="3"/>
      <c r="B111" s="11"/>
      <c r="C111" s="4"/>
    </row>
    <row r="112" spans="1:5" ht="12.75" hidden="1" customHeight="1" x14ac:dyDescent="0.2">
      <c r="A112" t="s">
        <v>11</v>
      </c>
      <c r="B112" s="2">
        <f t="shared" ref="B112:E112" si="39">B100/B102*100</f>
        <v>72.954545454545453</v>
      </c>
      <c r="C112" s="2">
        <f t="shared" si="39"/>
        <v>68.7677560072582</v>
      </c>
      <c r="D112" s="2">
        <f t="shared" si="39"/>
        <v>75.493892323933039</v>
      </c>
      <c r="E112" s="2">
        <f t="shared" si="39"/>
        <v>78.800143332655708</v>
      </c>
    </row>
    <row r="113" spans="1:5" ht="12.75" hidden="1" customHeight="1" x14ac:dyDescent="0.2">
      <c r="A113" t="s">
        <v>13</v>
      </c>
      <c r="B113" s="12">
        <f t="shared" ref="B113:E113" si="40">B101/B102*100</f>
        <v>27.045454545454543</v>
      </c>
      <c r="C113" s="12">
        <f t="shared" si="40"/>
        <v>31.232243992741797</v>
      </c>
      <c r="D113" s="12">
        <f t="shared" si="40"/>
        <v>24.506107676066957</v>
      </c>
      <c r="E113" s="12">
        <f t="shared" si="40"/>
        <v>21.199856667344303</v>
      </c>
    </row>
    <row r="114" spans="1:5" ht="12.75" customHeight="1" x14ac:dyDescent="0.2">
      <c r="B114" s="12"/>
      <c r="C114" s="7"/>
    </row>
    <row r="115" spans="1:5" ht="12.75" customHeight="1" x14ac:dyDescent="0.2"/>
    <row r="116" spans="1:5" ht="12.75" customHeight="1" x14ac:dyDescent="0.2"/>
    <row r="117" spans="1:5" ht="12.75" customHeight="1" x14ac:dyDescent="0.2"/>
    <row r="118" spans="1:5" ht="12.75" customHeight="1" x14ac:dyDescent="0.2"/>
    <row r="119" spans="1:5" ht="12.75" customHeight="1" x14ac:dyDescent="0.2"/>
    <row r="120" spans="1:5" ht="12.75" customHeight="1" x14ac:dyDescent="0.2"/>
    <row r="121" spans="1:5" ht="12.75" customHeight="1" x14ac:dyDescent="0.2"/>
    <row r="122" spans="1:5" ht="12.75" customHeight="1" x14ac:dyDescent="0.2"/>
    <row r="123" spans="1:5" ht="12.75" customHeight="1" x14ac:dyDescent="0.2"/>
    <row r="124" spans="1:5" ht="12.75" customHeight="1" x14ac:dyDescent="0.2"/>
    <row r="125" spans="1:5" ht="12.75" customHeight="1" x14ac:dyDescent="0.2">
      <c r="A125" s="5"/>
      <c r="B125" s="11"/>
      <c r="C125" s="7"/>
    </row>
    <row r="126" spans="1:5" ht="12.75" customHeight="1" x14ac:dyDescent="0.2">
      <c r="A126" s="5"/>
      <c r="B126" s="11"/>
      <c r="C126" s="7"/>
    </row>
    <row r="127" spans="1:5" ht="15" customHeight="1" x14ac:dyDescent="0.2">
      <c r="A127" s="5"/>
      <c r="B127" s="11"/>
      <c r="C127" s="7"/>
    </row>
    <row r="128" spans="1:5" x14ac:dyDescent="0.2">
      <c r="B128" s="11"/>
      <c r="C128" s="7"/>
    </row>
    <row r="129" spans="2:3" ht="15" customHeight="1" x14ac:dyDescent="0.2">
      <c r="B129" s="11"/>
      <c r="C129" s="7"/>
    </row>
    <row r="130" spans="2:3" ht="15" customHeight="1" x14ac:dyDescent="0.2">
      <c r="B130" s="11"/>
      <c r="C130" s="7"/>
    </row>
    <row r="131" spans="2:3" ht="15" customHeight="1" x14ac:dyDescent="0.2">
      <c r="B131" s="11"/>
      <c r="C131" s="7"/>
    </row>
    <row r="132" spans="2:3" ht="15" customHeight="1" x14ac:dyDescent="0.2">
      <c r="B132" s="11"/>
      <c r="C132" s="7"/>
    </row>
    <row r="133" spans="2:3" ht="15" customHeight="1" x14ac:dyDescent="0.2">
      <c r="B133" s="11"/>
      <c r="C133" s="7"/>
    </row>
    <row r="134" spans="2:3" ht="15" customHeight="1" x14ac:dyDescent="0.2">
      <c r="B134" s="11"/>
      <c r="C134" s="7"/>
    </row>
    <row r="135" spans="2:3" ht="15" customHeight="1" x14ac:dyDescent="0.2">
      <c r="B135" s="11"/>
      <c r="C135" s="7"/>
    </row>
    <row r="136" spans="2:3" ht="15" customHeight="1" x14ac:dyDescent="0.2">
      <c r="B136" s="11"/>
      <c r="C136" s="7"/>
    </row>
    <row r="137" spans="2:3" ht="15" customHeight="1" x14ac:dyDescent="0.2">
      <c r="B137" s="11"/>
      <c r="C137" s="7"/>
    </row>
    <row r="138" spans="2:3" ht="15" customHeight="1" x14ac:dyDescent="0.2">
      <c r="B138" s="11"/>
      <c r="C138" s="7"/>
    </row>
    <row r="139" spans="2:3" ht="15" customHeight="1" x14ac:dyDescent="0.2">
      <c r="B139" s="11"/>
      <c r="C139" s="7"/>
    </row>
    <row r="140" spans="2:3" ht="15" customHeight="1" x14ac:dyDescent="0.2">
      <c r="B140" s="11"/>
      <c r="C140" s="7"/>
    </row>
    <row r="141" spans="2:3" ht="15" customHeight="1" x14ac:dyDescent="0.2">
      <c r="B141" s="11"/>
      <c r="C141" s="7"/>
    </row>
    <row r="142" spans="2:3" ht="15" customHeight="1" x14ac:dyDescent="0.2">
      <c r="B142" s="11"/>
      <c r="C142" s="7"/>
    </row>
    <row r="143" spans="2:3" ht="15" customHeight="1" x14ac:dyDescent="0.2">
      <c r="B143" s="11"/>
      <c r="C143" s="7"/>
    </row>
    <row r="144" spans="2:3" ht="15" customHeight="1" x14ac:dyDescent="0.2">
      <c r="B144" s="11"/>
      <c r="C144" s="7"/>
    </row>
    <row r="145" spans="2:3" ht="15" customHeight="1" x14ac:dyDescent="0.2">
      <c r="B145" s="11"/>
      <c r="C145" s="7"/>
    </row>
    <row r="146" spans="2:3" ht="15" customHeight="1" x14ac:dyDescent="0.2">
      <c r="B146" s="11"/>
      <c r="C146" s="7"/>
    </row>
    <row r="147" spans="2:3" ht="15" customHeight="1" x14ac:dyDescent="0.2">
      <c r="B147" s="11"/>
      <c r="C147" s="7"/>
    </row>
    <row r="148" spans="2:3" ht="15" customHeight="1" x14ac:dyDescent="0.2">
      <c r="B148" s="7"/>
      <c r="C148" s="7"/>
    </row>
    <row r="149" spans="2:3" ht="15" customHeight="1" x14ac:dyDescent="0.2">
      <c r="B149" s="7"/>
      <c r="C149" s="7"/>
    </row>
    <row r="150" spans="2:3" ht="15" customHeight="1" x14ac:dyDescent="0.2">
      <c r="B150" s="7"/>
      <c r="C150" s="7"/>
    </row>
    <row r="151" spans="2:3" ht="15" customHeight="1" x14ac:dyDescent="0.2">
      <c r="B151" s="7"/>
      <c r="C151" s="7"/>
    </row>
    <row r="152" spans="2:3" ht="15" customHeight="1" x14ac:dyDescent="0.2">
      <c r="B152" s="7"/>
      <c r="C152" s="7"/>
    </row>
    <row r="153" spans="2:3" ht="15" customHeight="1" x14ac:dyDescent="0.2">
      <c r="B153" s="7"/>
      <c r="C153" s="7"/>
    </row>
    <row r="154" spans="2:3" ht="15" customHeight="1" x14ac:dyDescent="0.2">
      <c r="B154" s="7"/>
      <c r="C154" s="7"/>
    </row>
    <row r="155" spans="2:3" ht="15" customHeight="1" x14ac:dyDescent="0.2">
      <c r="B155" s="7"/>
      <c r="C155" s="7"/>
    </row>
    <row r="156" spans="2:3" ht="15" customHeight="1" x14ac:dyDescent="0.2">
      <c r="B156" s="7"/>
      <c r="C156" s="7"/>
    </row>
    <row r="157" spans="2:3" ht="15" customHeight="1" x14ac:dyDescent="0.2">
      <c r="B157" s="7"/>
      <c r="C157" s="7"/>
    </row>
    <row r="158" spans="2:3" ht="15" customHeight="1" x14ac:dyDescent="0.2">
      <c r="B158" s="7"/>
      <c r="C158" s="7"/>
    </row>
    <row r="159" spans="2:3" ht="15" customHeight="1" x14ac:dyDescent="0.2">
      <c r="B159" s="7"/>
      <c r="C159" s="7"/>
    </row>
    <row r="160" spans="2:3" ht="15" customHeight="1" x14ac:dyDescent="0.2">
      <c r="B160" s="7"/>
      <c r="C160" s="7"/>
    </row>
    <row r="161" spans="2:3" ht="15" customHeight="1" x14ac:dyDescent="0.2">
      <c r="B161" s="7"/>
      <c r="C161" s="7"/>
    </row>
    <row r="162" spans="2:3" ht="15" customHeight="1" x14ac:dyDescent="0.2">
      <c r="B162" s="7"/>
      <c r="C162" s="7"/>
    </row>
    <row r="163" spans="2:3" ht="15" customHeight="1" x14ac:dyDescent="0.2">
      <c r="B163" s="7"/>
      <c r="C163" s="7"/>
    </row>
    <row r="164" spans="2:3" ht="15" customHeight="1" x14ac:dyDescent="0.2">
      <c r="B164" s="7"/>
      <c r="C164" s="7"/>
    </row>
    <row r="165" spans="2:3" ht="15" customHeight="1" x14ac:dyDescent="0.2">
      <c r="B165" s="7"/>
      <c r="C165" s="7"/>
    </row>
    <row r="166" spans="2:3" ht="15" customHeight="1" x14ac:dyDescent="0.2">
      <c r="B166" s="7"/>
      <c r="C166" s="7"/>
    </row>
    <row r="167" spans="2:3" ht="15" customHeight="1" x14ac:dyDescent="0.2">
      <c r="B167" s="7"/>
      <c r="C167" s="7"/>
    </row>
    <row r="168" spans="2:3" ht="15" customHeight="1" x14ac:dyDescent="0.2">
      <c r="B168" s="7"/>
      <c r="C168" s="7"/>
    </row>
    <row r="169" spans="2:3" ht="15" customHeight="1" x14ac:dyDescent="0.2">
      <c r="B169" s="7"/>
      <c r="C169" s="7"/>
    </row>
    <row r="170" spans="2:3" ht="15" customHeight="1" x14ac:dyDescent="0.2">
      <c r="B170" s="7"/>
      <c r="C170" s="7"/>
    </row>
    <row r="171" spans="2:3" ht="15" customHeight="1" x14ac:dyDescent="0.2">
      <c r="B171" s="7"/>
      <c r="C171" s="7"/>
    </row>
    <row r="172" spans="2:3" ht="15" customHeight="1" x14ac:dyDescent="0.2">
      <c r="B172" s="7"/>
      <c r="C172" s="7"/>
    </row>
    <row r="173" spans="2:3" ht="15" customHeight="1" x14ac:dyDescent="0.2">
      <c r="B173" s="7"/>
      <c r="C173" s="7"/>
    </row>
    <row r="174" spans="2:3" ht="15" customHeight="1" x14ac:dyDescent="0.2">
      <c r="B174" s="7"/>
      <c r="C174" s="7"/>
    </row>
    <row r="175" spans="2:3" ht="15" customHeight="1" x14ac:dyDescent="0.2">
      <c r="B175" s="7"/>
      <c r="C175" s="7"/>
    </row>
    <row r="176" spans="2:3" ht="15" customHeight="1" x14ac:dyDescent="0.2">
      <c r="B176" s="7"/>
      <c r="C176" s="7"/>
    </row>
    <row r="177" spans="2:3" ht="15" customHeight="1" x14ac:dyDescent="0.2">
      <c r="B177" s="7"/>
      <c r="C177" s="7"/>
    </row>
    <row r="178" spans="2:3" ht="15" customHeight="1" x14ac:dyDescent="0.2">
      <c r="B178" s="7"/>
      <c r="C178" s="7"/>
    </row>
    <row r="179" spans="2:3" ht="15" customHeight="1" x14ac:dyDescent="0.2">
      <c r="B179" s="7"/>
      <c r="C179" s="7"/>
    </row>
    <row r="180" spans="2:3" ht="15" customHeight="1" x14ac:dyDescent="0.2"/>
    <row r="181" spans="2:3" ht="15" customHeight="1" x14ac:dyDescent="0.2"/>
    <row r="182" spans="2:3" ht="15" customHeight="1" x14ac:dyDescent="0.2"/>
    <row r="183" spans="2:3" ht="15" customHeight="1" x14ac:dyDescent="0.2"/>
    <row r="184" spans="2:3" ht="15" customHeight="1" x14ac:dyDescent="0.2"/>
    <row r="185" spans="2:3" ht="15" customHeight="1" x14ac:dyDescent="0.2"/>
    <row r="186" spans="2:3" ht="15" customHeight="1" x14ac:dyDescent="0.2"/>
    <row r="187" spans="2:3" ht="15" customHeight="1" x14ac:dyDescent="0.2"/>
    <row r="188" spans="2:3" ht="15" customHeight="1" x14ac:dyDescent="0.2"/>
    <row r="189" spans="2:3" ht="15" customHeight="1" x14ac:dyDescent="0.2"/>
    <row r="190" spans="2:3" ht="15" customHeight="1" x14ac:dyDescent="0.2"/>
    <row r="191" spans="2:3" ht="15" customHeight="1" x14ac:dyDescent="0.2"/>
    <row r="192" spans="2:3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  <row r="604" ht="15" customHeight="1" x14ac:dyDescent="0.2"/>
    <row r="605" ht="15" customHeight="1" x14ac:dyDescent="0.2"/>
    <row r="606" ht="15" customHeight="1" x14ac:dyDescent="0.2"/>
    <row r="607" ht="15" customHeight="1" x14ac:dyDescent="0.2"/>
    <row r="608" ht="15" customHeight="1" x14ac:dyDescent="0.2"/>
    <row r="609" ht="15" customHeight="1" x14ac:dyDescent="0.2"/>
    <row r="610" ht="15" customHeight="1" x14ac:dyDescent="0.2"/>
    <row r="611" ht="15" customHeight="1" x14ac:dyDescent="0.2"/>
    <row r="612" ht="15" customHeight="1" x14ac:dyDescent="0.2"/>
    <row r="613" ht="15" customHeight="1" x14ac:dyDescent="0.2"/>
    <row r="614" ht="15" customHeight="1" x14ac:dyDescent="0.2"/>
    <row r="615" ht="15" customHeight="1" x14ac:dyDescent="0.2"/>
    <row r="616" ht="15" customHeight="1" x14ac:dyDescent="0.2"/>
    <row r="617" ht="15" customHeight="1" x14ac:dyDescent="0.2"/>
    <row r="618" ht="15" customHeight="1" x14ac:dyDescent="0.2"/>
    <row r="619" ht="15" customHeight="1" x14ac:dyDescent="0.2"/>
    <row r="620" ht="15" customHeight="1" x14ac:dyDescent="0.2"/>
    <row r="621" ht="15" customHeight="1" x14ac:dyDescent="0.2"/>
    <row r="622" ht="15" customHeight="1" x14ac:dyDescent="0.2"/>
    <row r="623" ht="15" customHeight="1" x14ac:dyDescent="0.2"/>
    <row r="624" ht="15" customHeight="1" x14ac:dyDescent="0.2"/>
    <row r="625" ht="15" customHeight="1" x14ac:dyDescent="0.2"/>
    <row r="626" ht="15" customHeight="1" x14ac:dyDescent="0.2"/>
    <row r="627" ht="15" customHeight="1" x14ac:dyDescent="0.2"/>
    <row r="628" ht="15" customHeight="1" x14ac:dyDescent="0.2"/>
    <row r="629" ht="15" customHeight="1" x14ac:dyDescent="0.2"/>
    <row r="630" ht="15" customHeight="1" x14ac:dyDescent="0.2"/>
    <row r="631" ht="15" customHeight="1" x14ac:dyDescent="0.2"/>
    <row r="632" ht="15" customHeight="1" x14ac:dyDescent="0.2"/>
    <row r="633" ht="15" customHeight="1" x14ac:dyDescent="0.2"/>
    <row r="634" ht="15" customHeight="1" x14ac:dyDescent="0.2"/>
    <row r="635" ht="15" customHeight="1" x14ac:dyDescent="0.2"/>
    <row r="636" ht="15" customHeight="1" x14ac:dyDescent="0.2"/>
    <row r="637" ht="15" customHeight="1" x14ac:dyDescent="0.2"/>
    <row r="638" ht="15" customHeight="1" x14ac:dyDescent="0.2"/>
    <row r="639" ht="15" customHeight="1" x14ac:dyDescent="0.2"/>
    <row r="640" ht="15" customHeight="1" x14ac:dyDescent="0.2"/>
    <row r="641" ht="15" customHeight="1" x14ac:dyDescent="0.2"/>
    <row r="642" ht="15" customHeight="1" x14ac:dyDescent="0.2"/>
    <row r="643" ht="15" customHeight="1" x14ac:dyDescent="0.2"/>
    <row r="644" ht="15" customHeight="1" x14ac:dyDescent="0.2"/>
    <row r="645" ht="15" customHeight="1" x14ac:dyDescent="0.2"/>
    <row r="646" ht="15" customHeight="1" x14ac:dyDescent="0.2"/>
    <row r="647" ht="15" customHeight="1" x14ac:dyDescent="0.2"/>
    <row r="648" ht="15" customHeight="1" x14ac:dyDescent="0.2"/>
    <row r="649" ht="15" customHeight="1" x14ac:dyDescent="0.2"/>
    <row r="650" ht="15" customHeight="1" x14ac:dyDescent="0.2"/>
    <row r="651" ht="15" customHeight="1" x14ac:dyDescent="0.2"/>
    <row r="652" ht="15" customHeight="1" x14ac:dyDescent="0.2"/>
    <row r="653" ht="15" customHeight="1" x14ac:dyDescent="0.2"/>
    <row r="654" ht="15" customHeight="1" x14ac:dyDescent="0.2"/>
    <row r="655" ht="15" customHeight="1" x14ac:dyDescent="0.2"/>
    <row r="656" ht="15" customHeight="1" x14ac:dyDescent="0.2"/>
    <row r="657" ht="15" customHeight="1" x14ac:dyDescent="0.2"/>
    <row r="658" ht="15" customHeight="1" x14ac:dyDescent="0.2"/>
    <row r="659" ht="15" customHeight="1" x14ac:dyDescent="0.2"/>
    <row r="660" ht="15" customHeight="1" x14ac:dyDescent="0.2"/>
    <row r="661" ht="15" customHeight="1" x14ac:dyDescent="0.2"/>
    <row r="662" ht="15" customHeight="1" x14ac:dyDescent="0.2"/>
    <row r="663" ht="15" customHeight="1" x14ac:dyDescent="0.2"/>
    <row r="664" ht="15" customHeight="1" x14ac:dyDescent="0.2"/>
    <row r="665" ht="15" customHeight="1" x14ac:dyDescent="0.2"/>
    <row r="666" ht="15" customHeight="1" x14ac:dyDescent="0.2"/>
    <row r="667" ht="15" customHeight="1" x14ac:dyDescent="0.2"/>
    <row r="668" ht="15" customHeight="1" x14ac:dyDescent="0.2"/>
    <row r="669" ht="15" customHeight="1" x14ac:dyDescent="0.2"/>
    <row r="670" ht="15" customHeight="1" x14ac:dyDescent="0.2"/>
    <row r="671" ht="15" customHeight="1" x14ac:dyDescent="0.2"/>
    <row r="672" ht="15" customHeight="1" x14ac:dyDescent="0.2"/>
    <row r="673" ht="15" customHeight="1" x14ac:dyDescent="0.2"/>
    <row r="674" ht="15" customHeight="1" x14ac:dyDescent="0.2"/>
    <row r="675" ht="15" customHeight="1" x14ac:dyDescent="0.2"/>
    <row r="676" ht="15" customHeight="1" x14ac:dyDescent="0.2"/>
    <row r="677" ht="15" customHeight="1" x14ac:dyDescent="0.2"/>
  </sheetData>
  <mergeCells count="5">
    <mergeCell ref="A2:E2"/>
    <mergeCell ref="A3:E3"/>
    <mergeCell ref="A5:A6"/>
    <mergeCell ref="B5:B6"/>
    <mergeCell ref="C5:E5"/>
  </mergeCells>
  <printOptions horizontalCentered="1"/>
  <pageMargins left="0.19685039370078741" right="0" top="1.3779527559055118" bottom="0.98425196850393704" header="0.51181102362204722" footer="0.31496062992125984"/>
  <pageSetup paperSize="9" scale="87" orientation="portrait" r:id="rId1"/>
  <headerFooter alignWithMargins="0">
    <oddFooter>&amp;CStránka &amp;P</oddFooter>
  </headerFooter>
  <rowBreaks count="2" manualBreakCount="2">
    <brk id="51" max="4" man="1"/>
    <brk id="11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SRV</vt:lpstr>
      <vt:lpstr>SRV!Názvy_tisku</vt:lpstr>
      <vt:lpstr>SRV!Oblast_tisku</vt:lpstr>
    </vt:vector>
  </TitlesOfParts>
  <Company>Krajský úřad, Královehradecký kraj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841</dc:creator>
  <cp:lastModifiedBy>378</cp:lastModifiedBy>
  <cp:lastPrinted>2019-03-25T15:48:56Z</cp:lastPrinted>
  <dcterms:created xsi:type="dcterms:W3CDTF">2010-05-26T11:33:11Z</dcterms:created>
  <dcterms:modified xsi:type="dcterms:W3CDTF">2019-04-16T10:08:36Z</dcterms:modified>
</cp:coreProperties>
</file>